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9315" activeTab="1"/>
  </bookViews>
  <sheets>
    <sheet name="HG 2010" sheetId="1" r:id="rId1"/>
    <sheet name="HG 2010 rus" sheetId="2" r:id="rId2"/>
  </sheets>
  <definedNames>
    <definedName name="_xlnm.Print_Titles" localSheetId="0">'HG 2010'!$7:$9</definedName>
    <definedName name="_xlnm.Print_Titles" localSheetId="1">'HG 2010 rus'!$7:$9</definedName>
    <definedName name="_xlnm.Print_Area" localSheetId="0">'HG 2010'!$A$1:$E$87</definedName>
    <definedName name="_xlnm.Print_Area" localSheetId="1">'HG 2010 rus'!$A$1:$E$98</definedName>
  </definedNames>
  <calcPr fullCalcOnLoad="1"/>
</workbook>
</file>

<file path=xl/comments1.xml><?xml version="1.0" encoding="utf-8"?>
<comments xmlns="http://schemas.openxmlformats.org/spreadsheetml/2006/main">
  <authors>
    <author>tmiscisina</author>
  </authors>
  <commentList>
    <comment ref="D26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annuity 145736 $</t>
        </r>
      </text>
    </comment>
    <comment ref="D29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136 467 annuity</t>
        </r>
      </text>
    </comment>
    <comment ref="D31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192085 ANNUITY</t>
        </r>
      </text>
    </comment>
    <comment ref="D33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110 000 $ ANNUITY</t>
        </r>
      </text>
    </comment>
    <comment ref="D47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8700 usd installment</t>
        </r>
      </text>
    </comment>
    <comment ref="D48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43 605 EURO installment</t>
        </r>
      </text>
    </comment>
    <comment ref="D59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cota + datoria 2009</t>
        </r>
      </text>
    </comment>
    <comment ref="D61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16 289 eur installment</t>
        </r>
      </text>
    </comment>
    <comment ref="D62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annuity 87 748 Eur</t>
        </r>
      </text>
    </comment>
    <comment ref="D28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datoria pt administrare 01,10,08-31,12,08: 70,77 eur</t>
        </r>
      </text>
    </comment>
    <comment ref="D49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plan for 2010- 17550 eur</t>
        </r>
      </text>
    </comment>
  </commentList>
</comments>
</file>

<file path=xl/comments2.xml><?xml version="1.0" encoding="utf-8"?>
<comments xmlns="http://schemas.openxmlformats.org/spreadsheetml/2006/main">
  <authors>
    <author>tmiscisina</author>
  </authors>
  <commentList>
    <comment ref="D21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30 000 eur pdf</t>
        </r>
      </text>
    </comment>
    <comment ref="D25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annuity 145736 $</t>
        </r>
      </text>
    </comment>
    <comment ref="D28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136467 annuity</t>
        </r>
      </text>
    </comment>
    <comment ref="D30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192085</t>
        </r>
      </text>
    </comment>
    <comment ref="D32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$110 000 annuity</t>
        </r>
      </text>
    </comment>
    <comment ref="D35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B ORIG VOL I
08/4-7519  08,12,08</t>
        </r>
      </text>
    </comment>
    <comment ref="D42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25200 installment</t>
        </r>
      </text>
    </comment>
    <comment ref="D47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48 128 EURO installment</t>
        </r>
      </text>
    </comment>
    <comment ref="D68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2010/2011</t>
        </r>
      </text>
    </comment>
  </commentList>
</comments>
</file>

<file path=xl/sharedStrings.xml><?xml version="1.0" encoding="utf-8"?>
<sst xmlns="http://schemas.openxmlformats.org/spreadsheetml/2006/main" count="359" uniqueCount="205">
  <si>
    <t>USD</t>
  </si>
  <si>
    <t>CHF</t>
  </si>
  <si>
    <t>MDL</t>
  </si>
  <si>
    <t>UNESCO**</t>
  </si>
  <si>
    <t>INTOSAI</t>
  </si>
  <si>
    <t>EUROSAI</t>
  </si>
  <si>
    <t>INTERPOL</t>
  </si>
  <si>
    <t>TRACECA</t>
  </si>
  <si>
    <t>RUB</t>
  </si>
  <si>
    <t>TOTAL</t>
  </si>
  <si>
    <t>Organizaţia Internaţională Maritimă (IMO)</t>
  </si>
  <si>
    <t>GBP</t>
  </si>
  <si>
    <t>Organizaţia Internaţională pentru Migraţiune</t>
  </si>
  <si>
    <t>Uniunea Poştală Universală</t>
  </si>
  <si>
    <t>Organizaţia Internaţională a Viei şi Vinului</t>
  </si>
  <si>
    <t>Comitetul European de Standardizare (CEN)</t>
  </si>
  <si>
    <t>Organizaţia Internaţională a Zahărului</t>
  </si>
  <si>
    <t>Tribunal Internaţional pentru Dreptul Mării</t>
  </si>
  <si>
    <t>Acordul Central European de comerţ liber din 2006 (CEFTA)</t>
  </si>
  <si>
    <t>Comitetul Executiv CSI (Bugetul unic CSI)</t>
  </si>
  <si>
    <t>Centrul Antiteroristic CSI (Bugetul unic CSI)</t>
  </si>
  <si>
    <t xml:space="preserve">Organizaţia Mondială a Turismului </t>
  </si>
  <si>
    <t>Comitetul de Statistică CSI (Bugetul unic CSI)</t>
  </si>
  <si>
    <t>Biroul de Combatere a Criminalităţii CSI (Bugetul unic CSI)</t>
  </si>
  <si>
    <t>Uniunea Interparlamentară</t>
  </si>
  <si>
    <t>Adunarea Parlamentară a OSCE</t>
  </si>
  <si>
    <t>Adunarea Parlamentară a Francofoniei</t>
  </si>
  <si>
    <t xml:space="preserve">Organizaţia Mondială a Comerţului </t>
  </si>
  <si>
    <t>Oficiul Internaţional de Epizooţii</t>
  </si>
  <si>
    <t>Organizaţia Internaţională de Standardizare (ISO)</t>
  </si>
  <si>
    <t>Reprezentanţa din RM a Teleradiocompaniei Interstatale "MIR"</t>
  </si>
  <si>
    <t>CAD</t>
  </si>
  <si>
    <t>Fondul Internaţional pentru Dezvoltarea Agriculturii (IFAD)</t>
  </si>
  <si>
    <t>Organizaţia Internaţională de Metrologie Legală</t>
  </si>
  <si>
    <t>Agenţia Multilaterală pentru Garantarea Investiţiilor (MIGA)</t>
  </si>
  <si>
    <t>Institutul Unit de Cercetări Nucleare (Dubna)</t>
  </si>
  <si>
    <t>Conferinţa privind Regimul Navigat pe Dunăre (Comisia Dunării)</t>
  </si>
  <si>
    <t>Suma în valută</t>
  </si>
  <si>
    <t>Наименование организаций</t>
  </si>
  <si>
    <t>Совет Европы</t>
  </si>
  <si>
    <t>ИНТОСАИ</t>
  </si>
  <si>
    <t>ЕВРОСАИ</t>
  </si>
  <si>
    <t>ИНТЕРПОЛ</t>
  </si>
  <si>
    <t>ТРАСЕКА</t>
  </si>
  <si>
    <t xml:space="preserve">Приложение </t>
  </si>
  <si>
    <t>Предложение по перечислению</t>
  </si>
  <si>
    <t xml:space="preserve">TOTAL </t>
  </si>
  <si>
    <t>Banca Internaţională pentru Reconstrucţie şi Dezvoltare (IBRD)</t>
  </si>
  <si>
    <t>Banca Europeană pentru Reconstrucţie şi Dezvoltare (EBRD)</t>
  </si>
  <si>
    <t>Cooperarea Economică în Bazinul Mării Negre (BSEC)</t>
  </si>
  <si>
    <t>Programul Naţiunilor Unite de Dezvoltare (UNDP)</t>
  </si>
  <si>
    <t xml:space="preserve">Grupul Consultativ comun OSCE </t>
  </si>
  <si>
    <t>Convenţia Metrului</t>
  </si>
  <si>
    <t>Iniţiativa Central Europeană (CEI)</t>
  </si>
  <si>
    <t>Iniţiativa de pregătire către dezastre şi prevenire a lor în Europa de sud-est (IPPD)</t>
  </si>
  <si>
    <t>Consiliul Regional de Cooperare  (RCC)</t>
  </si>
  <si>
    <t xml:space="preserve">Organizaţii Parlamentare </t>
  </si>
  <si>
    <t xml:space="preserve">Organizaţii Internaţionale </t>
  </si>
  <si>
    <t xml:space="preserve">Organizaţii CSI </t>
  </si>
  <si>
    <t xml:space="preserve">Парламентские организации </t>
  </si>
  <si>
    <t xml:space="preserve"> Международные организации </t>
  </si>
  <si>
    <t xml:space="preserve">Consiliul Europei </t>
  </si>
  <si>
    <t>Adunarea Parlamentară a Cooperări Economice în Bazinul Mării Negre (PABSEC)</t>
  </si>
  <si>
    <t>Organizaţia pentru Securitate şi Cooperare în Europa (OSCE)</t>
  </si>
  <si>
    <t xml:space="preserve">Uniunea Europeană de Radioteleviziune </t>
  </si>
  <si>
    <t>сумма в валюте</t>
  </si>
  <si>
    <t>сумма в леях</t>
  </si>
  <si>
    <t>Общая консультативная группа ОБСЕ</t>
  </si>
  <si>
    <t>Черноморское экономическое сотрудничество (BSEC)</t>
  </si>
  <si>
    <t>Всемирная торговая организация</t>
  </si>
  <si>
    <t xml:space="preserve">Всемирная организация туризма </t>
  </si>
  <si>
    <t xml:space="preserve">Международная организация виноградников и вина </t>
  </si>
  <si>
    <t xml:space="preserve">Международное бюро по эпизоотиям </t>
  </si>
  <si>
    <t>Международная организация сахара</t>
  </si>
  <si>
    <t>Международный трибунал по морскому праву</t>
  </si>
  <si>
    <t>Метрическая конвенция</t>
  </si>
  <si>
    <t>Объединенный институт ядерных исследований (Дубнa)</t>
  </si>
  <si>
    <t>Центрально-Европейская инициатива (CEI)</t>
  </si>
  <si>
    <t>Международная организация мореходства (IMO)</t>
  </si>
  <si>
    <t>Международная организация по миграции</t>
  </si>
  <si>
    <t>Международная организация легальной метрологии</t>
  </si>
  <si>
    <t xml:space="preserve"> Универсальный почтовый союз</t>
  </si>
  <si>
    <t>Международный фонд по развитию сельского хозяйства (IFAD)</t>
  </si>
  <si>
    <t>Европейский союз радиотелевидения</t>
  </si>
  <si>
    <t>Статистический комитет СНГ (единый бюджет СНГ)</t>
  </si>
  <si>
    <t>Исполнительный комитет СНГ(единый бюджет СНГ)</t>
  </si>
  <si>
    <t>Бюро по координации борьбы с организованной преступностью СНГ (единый  бюджет СНГ)</t>
  </si>
  <si>
    <t>Антитеррористический центр СНГ (единый бюджет СНГ)</t>
  </si>
  <si>
    <t>Межпарламентский союз</t>
  </si>
  <si>
    <t>Парламентская ассамблея ОБСЕ</t>
  </si>
  <si>
    <t>Парламентская ассамблея франкофонии</t>
  </si>
  <si>
    <t>Программа ООН по развитию (UNDP)</t>
  </si>
  <si>
    <t>Инициатива по подготовке к чрезвычайным ситуациям и их предупреждению в Юго-Восточной Европе (IPPD)</t>
  </si>
  <si>
    <t>Антикоррупционная инициатива Пакта стабильности в Юго-Восточной Европе (SPAI)</t>
  </si>
  <si>
    <t>Региональный совет  сотрудничества (RCC)</t>
  </si>
  <si>
    <t>Consiliul şefilor de state, şefilor de guverne, miniştrilor afacerilor externe, Consiliul Economic CSI (Bugetul unic CSI)</t>
  </si>
  <si>
    <t xml:space="preserve">Anexa </t>
  </si>
  <si>
    <t>Anexa</t>
  </si>
  <si>
    <t>la Hotărîrea Guvernului</t>
  </si>
  <si>
    <t>nr.      din</t>
  </si>
  <si>
    <t xml:space="preserve">Lista organismelor internaţionale şi regionale a căror membru este Republica Moldova, la care achitarea cotizaţiilor şi datoriilor </t>
  </si>
  <si>
    <t>este asigurată de Ministerul Finanţelor din bugetul de stat pe anul 2010</t>
  </si>
  <si>
    <t>Propuneri pentru transfer</t>
  </si>
  <si>
    <t>Denumirea Organizatiei</t>
  </si>
  <si>
    <t>în 2010</t>
  </si>
  <si>
    <t>D.v.</t>
  </si>
  <si>
    <t>Suma în Lei</t>
  </si>
  <si>
    <t>EUR</t>
  </si>
  <si>
    <t>Banca Mării Negre pentru Comerţ şi Dezvoltare (BSDTB)</t>
  </si>
  <si>
    <t>DST</t>
  </si>
  <si>
    <t>0</t>
  </si>
  <si>
    <t>U/E</t>
  </si>
  <si>
    <t>112 143U+2 088 E</t>
  </si>
  <si>
    <t xml:space="preserve">Autoritatea Internaţională pentru Fundul Mării </t>
  </si>
  <si>
    <t>C/U</t>
  </si>
  <si>
    <t>Comisia Preparatorie pentru Organizaţia Tratatului privind Interzicerea totală a testelor nucleare (CTBTO)</t>
  </si>
  <si>
    <t>Iniţiativa Anticorupţie a Pactului de Stabilitate în Europa              de sud-est (RAI)</t>
  </si>
  <si>
    <t>SUBTOTAL 3</t>
  </si>
  <si>
    <t>Парламентская ассамблея черноморского экономического                              сотрудничества (PABSEC)</t>
  </si>
  <si>
    <t>Reţea de Sănătate în Europa de Sud-Est</t>
  </si>
  <si>
    <t>к Постановлению Правитeльства</t>
  </si>
  <si>
    <t xml:space="preserve">Подготовительная комиссия Организации Договора о всеобъемлющем запрещении ядерных испытаний (CTBTO)
</t>
  </si>
  <si>
    <t>ONU (inclusiv contribuţiile voluntare)</t>
  </si>
  <si>
    <t>Consiliul Coordonator al Procurorilor Generali al CSI                      (Bugetul unic CSI)</t>
  </si>
  <si>
    <t>Координационный cовет генеральных прокуроров СНГ      (единый бюджет СНГ)</t>
  </si>
  <si>
    <t>Организации СНГ</t>
  </si>
  <si>
    <t>Sumele ce urmează a fi precizate după aprobarea bugetelor organizaţiilor internaţionale</t>
  </si>
  <si>
    <t>2 321U+45 710E</t>
  </si>
  <si>
    <t>47 522C+8 700U</t>
  </si>
  <si>
    <t>147 101U+1 615E</t>
  </si>
  <si>
    <t>ООН (в т.ч добровольные взносы)</t>
  </si>
  <si>
    <t xml:space="preserve"> *-Respectarea graficelor de restructurare a datoriilor;</t>
  </si>
  <si>
    <t>Adunarea Interparlamentară CSI</t>
  </si>
  <si>
    <t>Organizaţia Internaţională a Muncii*</t>
  </si>
  <si>
    <t>Organizaţia Mondială a Sănătăţii*</t>
  </si>
  <si>
    <t>ONU pentru Alimentaţie şi Agricultură (FAO)*</t>
  </si>
  <si>
    <t>Organizaţia Internaţională pentru Protecţie Civilă*</t>
  </si>
  <si>
    <t>Organizaţia  Internaţională a Francofoniei*</t>
  </si>
  <si>
    <t>Organizaţia Internaţională a Aviaţiei Civile* (ICAO)</t>
  </si>
  <si>
    <t>Agenţia Internaţională pentru Energia Atomică*</t>
  </si>
  <si>
    <t>Organizaţia privind Interzicerea Armelor Chimice*</t>
  </si>
  <si>
    <t>GUAM**</t>
  </si>
  <si>
    <t>Uniunea Latină*</t>
  </si>
  <si>
    <t>Organizaţia Naţiunilor Unite de Dezvoltare Industrială (UNIDO)*</t>
  </si>
  <si>
    <t>Centrul regional de asistenţă în verificarea şi implementarea controlului asupra armelor (RACVIAC)**</t>
  </si>
  <si>
    <t>Межпарламентская ассамблея СНГ</t>
  </si>
  <si>
    <t>ЮНЕСКО*</t>
  </si>
  <si>
    <t>Международная организация труда*</t>
  </si>
  <si>
    <t>Всемирная организация здравохранения*</t>
  </si>
  <si>
    <t>OОН по продовольствию и сельскому хозяйству (FAO)*</t>
  </si>
  <si>
    <t>Международная организация франкофонии*</t>
  </si>
  <si>
    <t>Международная организация гражданской авиации* (ICAO)</t>
  </si>
  <si>
    <t>Международное агентство по атомной энергии*</t>
  </si>
  <si>
    <t>ГУАМ**</t>
  </si>
  <si>
    <t>ООН по развитию промышленности (UNIDO)*</t>
  </si>
  <si>
    <t xml:space="preserve"> Prognoza cursului de schimb pentru anul 2010: 1USD-12,26 MDL; 1 Euro-16,310 MDL;1CHF-11 MDL; 1GBP-19,98 MDL; 1RUB-0,4 MDL; 1CAD-10,7MDL.</t>
  </si>
  <si>
    <t>** - Organizaţiile internaţionale finanţarea cărora urmează a fi efectuată după finalizarea procedurilor interne de aderare în conformitate cu Legea</t>
  </si>
  <si>
    <t xml:space="preserve">      nr. 595-XIV din 24.09 1999 "Privind Tratatele internaţionale ale Republicii Moldova"</t>
  </si>
  <si>
    <t xml:space="preserve">Евразийский совет по стандартизации (EASC) в рамках СНГ </t>
  </si>
  <si>
    <t>Международный орган по морскому дну ***</t>
  </si>
  <si>
    <t>Международная организация по гражданской обороне</t>
  </si>
  <si>
    <t>Организация по запрещению химического оружия</t>
  </si>
  <si>
    <t>Латинский союз</t>
  </si>
  <si>
    <t>3960 E+148544 U</t>
  </si>
  <si>
    <t>124960,49U+3813,89E</t>
  </si>
  <si>
    <t>25824U+32779C</t>
  </si>
  <si>
    <t>1039U+1195E</t>
  </si>
  <si>
    <t>в 2012 году</t>
  </si>
  <si>
    <t>будут уплачены Республикой Молдова из государственного бюджета на 2012 год</t>
  </si>
  <si>
    <t>№      п/п</t>
  </si>
  <si>
    <t>Наимено-вание  валюты</t>
  </si>
  <si>
    <t xml:space="preserve">             Итого 1</t>
  </si>
  <si>
    <t xml:space="preserve"> Международный банк реконструкции и развития (IBRD)</t>
  </si>
  <si>
    <t>Европейский банк реконструкции и развития (EBRD)</t>
  </si>
  <si>
    <t>Многостороннее агентство по гарантии инвестиций (MIGA)</t>
  </si>
  <si>
    <t>Организация по безопасности и сотрудничеству в Европе (OSCE)</t>
  </si>
  <si>
    <t>Конференция по режиму навигации на реке Дунай (Дунайская комиссия)</t>
  </si>
  <si>
    <t>Европейский комитет по стандартизации (CEN)</t>
  </si>
  <si>
    <t>Сеть здоровья Юго-Западной Европы</t>
  </si>
  <si>
    <t xml:space="preserve">Энергетическое сообщество </t>
  </si>
  <si>
    <t>Международное агентство по возобновляемым источникам энергии (IRENA)</t>
  </si>
  <si>
    <t xml:space="preserve">           Итого 2</t>
  </si>
  <si>
    <t>Совет глав государств, глав правительств, министров иностранных дел, Экономический совет СНГ(единый бюджет СНГ)</t>
  </si>
  <si>
    <t xml:space="preserve">Представительство в Республике Молдова Межгосударственной телерадиокомпании "МИР" </t>
  </si>
  <si>
    <t xml:space="preserve">         Итого 3 </t>
  </si>
  <si>
    <t xml:space="preserve">          Всего</t>
  </si>
  <si>
    <t>1Euro-15,74MDL;</t>
  </si>
  <si>
    <t>1CHF-15,686MDL;</t>
  </si>
  <si>
    <t>1GBP-18,50MDL;</t>
  </si>
  <si>
    <t>1RUB-0,42MDL;</t>
  </si>
  <si>
    <t>1CAD-12MDL;</t>
  </si>
  <si>
    <t xml:space="preserve">                      Прогноз обменного курса на 2012 год:     .</t>
  </si>
  <si>
    <t xml:space="preserve"> 1DST-17,44MDL.</t>
  </si>
  <si>
    <t xml:space="preserve">                                                         Список</t>
  </si>
  <si>
    <t xml:space="preserve">         от 24 марта 2008 г.</t>
  </si>
  <si>
    <t xml:space="preserve">международных и региональных организаций, которым членские взносы и задолженности </t>
  </si>
  <si>
    <t>Международная организация стандартизации (ISO)</t>
  </si>
  <si>
    <t xml:space="preserve"> *  Соблюдение графиков по реструктуризации долгов;</t>
  </si>
  <si>
    <t xml:space="preserve">** Международные организации, финансирование которых будет осуществлятся после окончания внутригосударственных процедур по присоединению согласно </t>
  </si>
  <si>
    <t xml:space="preserve">*** Международные организации, финансирование которых будет осуществляться после внесения изменений в  Постановление Правительства № 454 </t>
  </si>
  <si>
    <t xml:space="preserve">       Закону о международных договорах Республики Молдова№595-XIV от 24 сентября 1999 года.</t>
  </si>
  <si>
    <t>Центральноевропейское  соглашение о свободной торговле с 2006 года (CEFTA)</t>
  </si>
  <si>
    <t xml:space="preserve">               1USD-11,76MDL;</t>
  </si>
  <si>
    <t xml:space="preserve">Международный  уголовный  суд </t>
  </si>
  <si>
    <t xml:space="preserve">        № 136  от   28 февраля 2012  г.       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</si>
</sst>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#,##0.0"/>
    <numFmt numFmtId="179" formatCode="#,##0_р_."/>
    <numFmt numFmtId="180" formatCode="0.0"/>
    <numFmt numFmtId="181" formatCode="0.000"/>
    <numFmt numFmtId="182" formatCode="_-* #,##0.000_р_._-;\-* #,##0.000_р_._-;_-* &quot;-&quot;???_р_._-;_-@_-"/>
    <numFmt numFmtId="183" formatCode="_-* #,##0.0_р_._-;\-* #,##0.0_р_._-;_-* &quot;-&quot;?_р_._-;_-@_-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2"/>
    </font>
    <font>
      <sz val="6"/>
      <name val="Arial Cyr"/>
      <family val="2"/>
    </font>
    <font>
      <b/>
      <i/>
      <sz val="7"/>
      <name val="Arial Cyr"/>
      <family val="2"/>
    </font>
    <font>
      <i/>
      <sz val="7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sz val="11"/>
      <color indexed="8"/>
      <name val="Arial Cyr"/>
      <family val="2"/>
    </font>
    <font>
      <sz val="11"/>
      <name val="Arial"/>
      <family val="2"/>
    </font>
    <font>
      <b/>
      <sz val="9"/>
      <name val="Arial Cyr"/>
      <family val="0"/>
    </font>
    <font>
      <b/>
      <sz val="9.2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b/>
      <sz val="9"/>
      <color indexed="10"/>
      <name val="Times New Roman"/>
      <family val="1"/>
    </font>
    <font>
      <sz val="10"/>
      <color indexed="11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15" applyAlignment="1">
      <alignment vertical="center"/>
      <protection/>
    </xf>
    <xf numFmtId="172" fontId="4" fillId="0" borderId="0" xfId="15" applyNumberFormat="1" applyFont="1" applyAlignment="1">
      <alignment vertical="center"/>
      <protection/>
    </xf>
    <xf numFmtId="0" fontId="4" fillId="0" borderId="0" xfId="15" applyFont="1" applyAlignment="1">
      <alignment vertical="center" shrinkToFit="1"/>
      <protection/>
    </xf>
    <xf numFmtId="0" fontId="4" fillId="0" borderId="0" xfId="15" applyFont="1" applyAlignment="1">
      <alignment horizontal="left" vertical="center" shrinkToFit="1"/>
      <protection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4" fillId="0" borderId="0" xfId="15" applyFont="1" applyAlignment="1">
      <alignment vertical="center" shrinkToFit="1"/>
      <protection/>
    </xf>
    <xf numFmtId="0" fontId="4" fillId="0" borderId="0" xfId="15" applyFont="1" applyAlignment="1">
      <alignment horizontal="left" vertical="center" shrinkToFit="1"/>
      <protection/>
    </xf>
    <xf numFmtId="0" fontId="1" fillId="0" borderId="0" xfId="19">
      <alignment/>
      <protection/>
    </xf>
    <xf numFmtId="0" fontId="9" fillId="0" borderId="0" xfId="19" applyFont="1">
      <alignment/>
      <protection/>
    </xf>
    <xf numFmtId="179" fontId="3" fillId="0" borderId="1" xfId="19" applyNumberFormat="1" applyFont="1" applyBorder="1">
      <alignment/>
      <protection/>
    </xf>
    <xf numFmtId="179" fontId="6" fillId="0" borderId="1" xfId="19" applyNumberFormat="1" applyFont="1" applyBorder="1">
      <alignment/>
      <protection/>
    </xf>
    <xf numFmtId="49" fontId="9" fillId="0" borderId="1" xfId="19" applyNumberFormat="1" applyFont="1" applyFill="1" applyBorder="1">
      <alignment/>
      <protection/>
    </xf>
    <xf numFmtId="172" fontId="6" fillId="0" borderId="1" xfId="19" applyNumberFormat="1" applyFont="1" applyFill="1" applyBorder="1">
      <alignment/>
      <protection/>
    </xf>
    <xf numFmtId="172" fontId="5" fillId="0" borderId="0" xfId="19" applyNumberFormat="1" applyFont="1" applyFill="1" applyBorder="1">
      <alignment/>
      <protection/>
    </xf>
    <xf numFmtId="0" fontId="10" fillId="0" borderId="0" xfId="19" applyFont="1" applyAlignment="1">
      <alignment vertical="center" shrinkToFit="1"/>
      <protection/>
    </xf>
    <xf numFmtId="0" fontId="3" fillId="0" borderId="0" xfId="19" applyFont="1">
      <alignment/>
      <protection/>
    </xf>
    <xf numFmtId="0" fontId="11" fillId="0" borderId="0" xfId="19" applyFont="1">
      <alignment/>
      <protection/>
    </xf>
    <xf numFmtId="0" fontId="1" fillId="0" borderId="0" xfId="19" applyAlignment="1">
      <alignment vertical="center" shrinkToFit="1"/>
      <protection/>
    </xf>
    <xf numFmtId="171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181" fontId="3" fillId="0" borderId="0" xfId="19" applyNumberFormat="1" applyFont="1">
      <alignment/>
      <protection/>
    </xf>
    <xf numFmtId="0" fontId="12" fillId="0" borderId="0" xfId="19" applyFont="1" applyAlignment="1">
      <alignment vertical="center" shrinkToFit="1"/>
      <protection/>
    </xf>
    <xf numFmtId="0" fontId="1" fillId="0" borderId="0" xfId="19" applyFill="1">
      <alignment/>
      <protection/>
    </xf>
    <xf numFmtId="0" fontId="1" fillId="0" borderId="0" xfId="19" applyAlignment="1">
      <alignment horizontal="center"/>
      <protection/>
    </xf>
    <xf numFmtId="0" fontId="1" fillId="0" borderId="0" xfId="19" applyAlignment="1">
      <alignment horizontal="left"/>
      <protection/>
    </xf>
    <xf numFmtId="0" fontId="17" fillId="0" borderId="2" xfId="19" applyFont="1" applyBorder="1">
      <alignment/>
      <protection/>
    </xf>
    <xf numFmtId="0" fontId="17" fillId="0" borderId="3" xfId="19" applyFont="1" applyBorder="1">
      <alignment/>
      <protection/>
    </xf>
    <xf numFmtId="0" fontId="17" fillId="0" borderId="1" xfId="19" applyFont="1" applyBorder="1">
      <alignment/>
      <protection/>
    </xf>
    <xf numFmtId="0" fontId="18" fillId="0" borderId="0" xfId="19" applyFont="1" applyBorder="1" applyAlignment="1">
      <alignment horizontal="center"/>
      <protection/>
    </xf>
    <xf numFmtId="0" fontId="17" fillId="0" borderId="4" xfId="19" applyFont="1" applyBorder="1">
      <alignment/>
      <protection/>
    </xf>
    <xf numFmtId="0" fontId="17" fillId="0" borderId="5" xfId="19" applyFont="1" applyBorder="1">
      <alignment/>
      <protection/>
    </xf>
    <xf numFmtId="0" fontId="17" fillId="0" borderId="6" xfId="19" applyFont="1" applyBorder="1" applyAlignment="1">
      <alignment horizontal="center"/>
      <protection/>
    </xf>
    <xf numFmtId="0" fontId="17" fillId="0" borderId="7" xfId="19" applyFont="1" applyBorder="1" applyAlignment="1">
      <alignment horizontal="center"/>
      <protection/>
    </xf>
    <xf numFmtId="0" fontId="17" fillId="0" borderId="8" xfId="19" applyFont="1" applyBorder="1" applyAlignment="1">
      <alignment horizontal="center"/>
      <protection/>
    </xf>
    <xf numFmtId="0" fontId="18" fillId="0" borderId="9" xfId="15" applyFont="1" applyFill="1" applyBorder="1">
      <alignment/>
      <protection/>
    </xf>
    <xf numFmtId="0" fontId="18" fillId="0" borderId="10" xfId="15" applyFont="1" applyBorder="1">
      <alignment/>
      <protection/>
    </xf>
    <xf numFmtId="0" fontId="17" fillId="0" borderId="11" xfId="19" applyFont="1" applyBorder="1">
      <alignment/>
      <protection/>
    </xf>
    <xf numFmtId="179" fontId="17" fillId="0" borderId="11" xfId="19" applyNumberFormat="1" applyFont="1" applyBorder="1">
      <alignment/>
      <protection/>
    </xf>
    <xf numFmtId="179" fontId="17" fillId="0" borderId="12" xfId="19" applyNumberFormat="1" applyFont="1" applyBorder="1">
      <alignment/>
      <protection/>
    </xf>
    <xf numFmtId="0" fontId="17" fillId="0" borderId="13" xfId="15" applyFont="1" applyFill="1" applyBorder="1">
      <alignment/>
      <protection/>
    </xf>
    <xf numFmtId="0" fontId="17" fillId="0" borderId="14" xfId="15" applyFont="1" applyBorder="1">
      <alignment/>
      <protection/>
    </xf>
    <xf numFmtId="179" fontId="17" fillId="0" borderId="11" xfId="19" applyNumberFormat="1" applyFont="1" applyFill="1" applyBorder="1">
      <alignment/>
      <protection/>
    </xf>
    <xf numFmtId="172" fontId="17" fillId="0" borderId="15" xfId="19" applyNumberFormat="1" applyFont="1" applyFill="1" applyBorder="1">
      <alignment/>
      <protection/>
    </xf>
    <xf numFmtId="0" fontId="17" fillId="0" borderId="14" xfId="15" applyFont="1" applyFill="1" applyBorder="1" applyAlignment="1">
      <alignment vertical="center" wrapText="1"/>
      <protection/>
    </xf>
    <xf numFmtId="172" fontId="19" fillId="0" borderId="16" xfId="19" applyNumberFormat="1" applyFont="1" applyFill="1" applyBorder="1">
      <alignment/>
      <protection/>
    </xf>
    <xf numFmtId="172" fontId="17" fillId="0" borderId="16" xfId="19" applyNumberFormat="1" applyFont="1" applyFill="1" applyBorder="1">
      <alignment/>
      <protection/>
    </xf>
    <xf numFmtId="0" fontId="17" fillId="0" borderId="14" xfId="15" applyFont="1" applyFill="1" applyBorder="1">
      <alignment/>
      <protection/>
    </xf>
    <xf numFmtId="0" fontId="17" fillId="2" borderId="13" xfId="15" applyFont="1" applyFill="1" applyBorder="1">
      <alignment/>
      <protection/>
    </xf>
    <xf numFmtId="172" fontId="17" fillId="3" borderId="16" xfId="19" applyNumberFormat="1" applyFont="1" applyFill="1" applyBorder="1">
      <alignment/>
      <protection/>
    </xf>
    <xf numFmtId="0" fontId="18" fillId="4" borderId="13" xfId="15" applyFont="1" applyFill="1" applyBorder="1">
      <alignment/>
      <protection/>
    </xf>
    <xf numFmtId="0" fontId="18" fillId="4" borderId="14" xfId="15" applyFont="1" applyFill="1" applyBorder="1">
      <alignment/>
      <protection/>
    </xf>
    <xf numFmtId="172" fontId="20" fillId="4" borderId="16" xfId="19" applyNumberFormat="1" applyFont="1" applyFill="1" applyBorder="1">
      <alignment/>
      <protection/>
    </xf>
    <xf numFmtId="172" fontId="18" fillId="4" borderId="16" xfId="19" applyNumberFormat="1" applyFont="1" applyFill="1" applyBorder="1">
      <alignment/>
      <protection/>
    </xf>
    <xf numFmtId="172" fontId="18" fillId="4" borderId="15" xfId="19" applyNumberFormat="1" applyFont="1" applyFill="1" applyBorder="1">
      <alignment/>
      <protection/>
    </xf>
    <xf numFmtId="0" fontId="18" fillId="0" borderId="13" xfId="15" applyFont="1" applyFill="1" applyBorder="1">
      <alignment/>
      <protection/>
    </xf>
    <xf numFmtId="0" fontId="17" fillId="0" borderId="14" xfId="15" applyFont="1" applyBorder="1">
      <alignment/>
      <protection/>
    </xf>
    <xf numFmtId="172" fontId="19" fillId="0" borderId="16" xfId="19" applyNumberFormat="1" applyFont="1" applyBorder="1">
      <alignment/>
      <protection/>
    </xf>
    <xf numFmtId="172" fontId="17" fillId="0" borderId="16" xfId="19" applyNumberFormat="1" applyFont="1" applyBorder="1">
      <alignment/>
      <protection/>
    </xf>
    <xf numFmtId="0" fontId="17" fillId="0" borderId="14" xfId="15" applyFont="1" applyFill="1" applyBorder="1" applyAlignment="1">
      <alignment/>
      <protection/>
    </xf>
    <xf numFmtId="0" fontId="17" fillId="0" borderId="14" xfId="15" applyFont="1" applyFill="1" applyBorder="1" applyAlignment="1">
      <alignment/>
      <protection/>
    </xf>
    <xf numFmtId="172" fontId="21" fillId="0" borderId="16" xfId="19" applyNumberFormat="1" applyFont="1" applyFill="1" applyBorder="1">
      <alignment/>
      <protection/>
    </xf>
    <xf numFmtId="0" fontId="17" fillId="0" borderId="17" xfId="15" applyFont="1" applyFill="1" applyBorder="1">
      <alignment/>
      <protection/>
    </xf>
    <xf numFmtId="0" fontId="17" fillId="0" borderId="14" xfId="15" applyFont="1" applyFill="1" applyBorder="1">
      <alignment/>
      <protection/>
    </xf>
    <xf numFmtId="0" fontId="17" fillId="0" borderId="18" xfId="15" applyFont="1" applyFill="1" applyBorder="1">
      <alignment/>
      <protection/>
    </xf>
    <xf numFmtId="0" fontId="21" fillId="0" borderId="14" xfId="15" applyFont="1" applyFill="1" applyBorder="1" applyAlignment="1">
      <alignment horizontal="left"/>
      <protection/>
    </xf>
    <xf numFmtId="0" fontId="17" fillId="0" borderId="17" xfId="15" applyFont="1" applyFill="1" applyBorder="1" applyAlignment="1">
      <alignment/>
      <protection/>
    </xf>
    <xf numFmtId="0" fontId="17" fillId="0" borderId="18" xfId="15" applyFont="1" applyFill="1" applyBorder="1">
      <alignment/>
      <protection/>
    </xf>
    <xf numFmtId="0" fontId="17" fillId="0" borderId="14" xfId="15" applyFont="1" applyFill="1" applyBorder="1">
      <alignment/>
      <protection/>
    </xf>
    <xf numFmtId="0" fontId="17" fillId="0" borderId="17" xfId="15" applyFont="1" applyFill="1" applyBorder="1" applyAlignment="1">
      <alignment horizontal="left" vertical="center" wrapText="1"/>
      <protection/>
    </xf>
    <xf numFmtId="0" fontId="17" fillId="0" borderId="18" xfId="15" applyFont="1" applyFill="1" applyBorder="1">
      <alignment/>
      <protection/>
    </xf>
    <xf numFmtId="172" fontId="17" fillId="0" borderId="19" xfId="19" applyNumberFormat="1" applyFont="1" applyFill="1" applyBorder="1">
      <alignment/>
      <protection/>
    </xf>
    <xf numFmtId="172" fontId="17" fillId="0" borderId="20" xfId="19" applyNumberFormat="1" applyFont="1" applyFill="1" applyBorder="1">
      <alignment/>
      <protection/>
    </xf>
    <xf numFmtId="0" fontId="17" fillId="0" borderId="14" xfId="15" applyFont="1" applyFill="1" applyBorder="1" applyAlignment="1">
      <alignment/>
      <protection/>
    </xf>
    <xf numFmtId="172" fontId="19" fillId="0" borderId="13" xfId="19" applyNumberFormat="1" applyFont="1" applyFill="1" applyBorder="1">
      <alignment/>
      <protection/>
    </xf>
    <xf numFmtId="0" fontId="17" fillId="0" borderId="14" xfId="15" applyFont="1" applyFill="1" applyBorder="1" applyAlignment="1">
      <alignment wrapText="1" shrinkToFit="1"/>
      <protection/>
    </xf>
    <xf numFmtId="0" fontId="17" fillId="0" borderId="14" xfId="15" applyFont="1" applyFill="1" applyBorder="1" applyAlignment="1">
      <alignment wrapText="1"/>
      <protection/>
    </xf>
    <xf numFmtId="172" fontId="19" fillId="4" borderId="13" xfId="19" applyNumberFormat="1" applyFont="1" applyFill="1" applyBorder="1">
      <alignment/>
      <protection/>
    </xf>
    <xf numFmtId="172" fontId="17" fillId="4" borderId="16" xfId="19" applyNumberFormat="1" applyFont="1" applyFill="1" applyBorder="1">
      <alignment/>
      <protection/>
    </xf>
    <xf numFmtId="172" fontId="19" fillId="2" borderId="13" xfId="19" applyNumberFormat="1" applyFont="1" applyFill="1" applyBorder="1">
      <alignment/>
      <protection/>
    </xf>
    <xf numFmtId="172" fontId="17" fillId="2" borderId="16" xfId="19" applyNumberFormat="1" applyFont="1" applyFill="1" applyBorder="1">
      <alignment/>
      <protection/>
    </xf>
    <xf numFmtId="172" fontId="17" fillId="2" borderId="15" xfId="19" applyNumberFormat="1" applyFont="1" applyFill="1" applyBorder="1">
      <alignment/>
      <protection/>
    </xf>
    <xf numFmtId="169" fontId="17" fillId="0" borderId="16" xfId="19" applyNumberFormat="1" applyFont="1" applyFill="1" applyBorder="1" applyAlignment="1">
      <alignment horizontal="center"/>
      <protection/>
    </xf>
    <xf numFmtId="172" fontId="17" fillId="0" borderId="15" xfId="19" applyNumberFormat="1" applyFont="1" applyFill="1" applyBorder="1">
      <alignment/>
      <protection/>
    </xf>
    <xf numFmtId="0" fontId="17" fillId="0" borderId="17" xfId="15" applyFont="1" applyFill="1" applyBorder="1" applyAlignment="1">
      <alignment vertical="justify"/>
      <protection/>
    </xf>
    <xf numFmtId="0" fontId="22" fillId="0" borderId="21" xfId="15" applyFont="1" applyFill="1" applyBorder="1" applyAlignment="1">
      <alignment vertical="justify"/>
      <protection/>
    </xf>
    <xf numFmtId="0" fontId="17" fillId="0" borderId="18" xfId="15" applyFont="1" applyFill="1" applyBorder="1" applyAlignment="1">
      <alignment/>
      <protection/>
    </xf>
    <xf numFmtId="169" fontId="17" fillId="0" borderId="16" xfId="19" applyNumberFormat="1" applyFont="1" applyFill="1" applyBorder="1" applyAlignment="1">
      <alignment horizontal="right"/>
      <protection/>
    </xf>
    <xf numFmtId="0" fontId="18" fillId="4" borderId="13" xfId="19" applyFont="1" applyFill="1" applyBorder="1">
      <alignment/>
      <protection/>
    </xf>
    <xf numFmtId="0" fontId="18" fillId="4" borderId="14" xfId="19" applyFont="1" applyFill="1" applyBorder="1">
      <alignment/>
      <protection/>
    </xf>
    <xf numFmtId="172" fontId="18" fillId="4" borderId="15" xfId="19" applyNumberFormat="1" applyFont="1" applyFill="1" applyBorder="1">
      <alignment/>
      <protection/>
    </xf>
    <xf numFmtId="0" fontId="18" fillId="4" borderId="6" xfId="19" applyFont="1" applyFill="1" applyBorder="1">
      <alignment/>
      <protection/>
    </xf>
    <xf numFmtId="0" fontId="18" fillId="4" borderId="22" xfId="19" applyFont="1" applyFill="1" applyBorder="1">
      <alignment/>
      <protection/>
    </xf>
    <xf numFmtId="172" fontId="20" fillId="4" borderId="7" xfId="19" applyNumberFormat="1" applyFont="1" applyFill="1" applyBorder="1">
      <alignment/>
      <protection/>
    </xf>
    <xf numFmtId="169" fontId="18" fillId="4" borderId="7" xfId="19" applyNumberFormat="1" applyFont="1" applyFill="1" applyBorder="1">
      <alignment/>
      <protection/>
    </xf>
    <xf numFmtId="169" fontId="18" fillId="4" borderId="8" xfId="19" applyNumberFormat="1" applyFont="1" applyFill="1" applyBorder="1">
      <alignment/>
      <protection/>
    </xf>
    <xf numFmtId="0" fontId="17" fillId="0" borderId="13" xfId="15" applyFont="1" applyFill="1" applyBorder="1" applyAlignment="1">
      <alignment horizontal="right" vertical="center" wrapText="1"/>
      <protection/>
    </xf>
    <xf numFmtId="0" fontId="9" fillId="0" borderId="0" xfId="19" applyFont="1" applyBorder="1" applyAlignment="1">
      <alignment/>
      <protection/>
    </xf>
    <xf numFmtId="0" fontId="1" fillId="0" borderId="0" xfId="19" applyBorder="1">
      <alignment/>
      <protection/>
    </xf>
    <xf numFmtId="0" fontId="23" fillId="0" borderId="0" xfId="19" applyFont="1" applyAlignment="1">
      <alignment/>
      <protection/>
    </xf>
    <xf numFmtId="0" fontId="19" fillId="0" borderId="11" xfId="19" applyFont="1" applyFill="1" applyBorder="1" applyAlignment="1">
      <alignment horizontal="right"/>
      <protection/>
    </xf>
    <xf numFmtId="172" fontId="19" fillId="0" borderId="16" xfId="19" applyNumberFormat="1" applyFont="1" applyFill="1" applyBorder="1" applyAlignment="1">
      <alignment/>
      <protection/>
    </xf>
    <xf numFmtId="172" fontId="17" fillId="0" borderId="16" xfId="19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19" applyFont="1" applyBorder="1" applyAlignment="1">
      <alignment/>
      <protection/>
    </xf>
    <xf numFmtId="0" fontId="1" fillId="0" borderId="0" xfId="15" applyFont="1" applyBorder="1" applyAlignment="1">
      <alignment vertical="center" shrinkToFit="1"/>
      <protection/>
    </xf>
    <xf numFmtId="0" fontId="10" fillId="0" borderId="0" xfId="19" applyFont="1" applyBorder="1" applyAlignment="1">
      <alignment shrinkToFit="1"/>
      <protection/>
    </xf>
    <xf numFmtId="0" fontId="1" fillId="3" borderId="0" xfId="19" applyFill="1">
      <alignment/>
      <protection/>
    </xf>
    <xf numFmtId="0" fontId="17" fillId="0" borderId="16" xfId="15" applyFont="1" applyFill="1" applyBorder="1">
      <alignment/>
      <protection/>
    </xf>
    <xf numFmtId="169" fontId="17" fillId="0" borderId="16" xfId="19" applyNumberFormat="1" applyFont="1" applyFill="1" applyBorder="1" applyAlignment="1">
      <alignment horizontal="right"/>
      <protection/>
    </xf>
    <xf numFmtId="172" fontId="17" fillId="0" borderId="16" xfId="19" applyNumberFormat="1" applyFont="1" applyFill="1" applyBorder="1" applyAlignment="1">
      <alignment horizontal="center"/>
      <protection/>
    </xf>
    <xf numFmtId="0" fontId="1" fillId="0" borderId="0" xfId="19" applyFont="1">
      <alignment/>
      <protection/>
    </xf>
    <xf numFmtId="0" fontId="8" fillId="0" borderId="0" xfId="19" applyFont="1">
      <alignment/>
      <protection/>
    </xf>
    <xf numFmtId="0" fontId="25" fillId="0" borderId="0" xfId="15" applyFont="1" applyAlignment="1">
      <alignment vertical="center" shrinkToFit="1"/>
      <protection/>
    </xf>
    <xf numFmtId="0" fontId="26" fillId="0" borderId="0" xfId="15" applyFont="1" applyAlignment="1">
      <alignment vertical="center"/>
      <protection/>
    </xf>
    <xf numFmtId="0" fontId="27" fillId="0" borderId="0" xfId="15" applyFont="1" applyAlignment="1">
      <alignment vertical="center"/>
      <protection/>
    </xf>
    <xf numFmtId="0" fontId="28" fillId="0" borderId="0" xfId="0" applyFont="1" applyAlignment="1">
      <alignment horizontal="center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5" fillId="0" borderId="0" xfId="15" applyFont="1" applyAlignment="1">
      <alignment horizontal="left" vertical="center" shrinkToFit="1"/>
      <protection/>
    </xf>
    <xf numFmtId="0" fontId="28" fillId="0" borderId="0" xfId="0" applyFont="1" applyAlignment="1">
      <alignment horizontal="left"/>
    </xf>
    <xf numFmtId="0" fontId="29" fillId="0" borderId="0" xfId="19" applyFont="1">
      <alignment/>
      <protection/>
    </xf>
    <xf numFmtId="0" fontId="30" fillId="0" borderId="23" xfId="19" applyFont="1" applyBorder="1">
      <alignment/>
      <protection/>
    </xf>
    <xf numFmtId="0" fontId="26" fillId="0" borderId="0" xfId="19" applyFont="1" applyBorder="1">
      <alignment/>
      <protection/>
    </xf>
    <xf numFmtId="0" fontId="31" fillId="0" borderId="24" xfId="0" applyFont="1" applyBorder="1" applyAlignment="1">
      <alignment horizontal="center"/>
    </xf>
    <xf numFmtId="0" fontId="30" fillId="0" borderId="25" xfId="19" applyFont="1" applyBorder="1">
      <alignment/>
      <protection/>
    </xf>
    <xf numFmtId="0" fontId="27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/>
    </xf>
    <xf numFmtId="0" fontId="31" fillId="0" borderId="28" xfId="15" applyFont="1" applyBorder="1">
      <alignment/>
      <protection/>
    </xf>
    <xf numFmtId="0" fontId="30" fillId="0" borderId="9" xfId="19" applyFont="1" applyBorder="1">
      <alignment/>
      <protection/>
    </xf>
    <xf numFmtId="179" fontId="30" fillId="0" borderId="11" xfId="19" applyNumberFormat="1" applyFont="1" applyBorder="1">
      <alignment/>
      <protection/>
    </xf>
    <xf numFmtId="179" fontId="30" fillId="0" borderId="12" xfId="19" applyNumberFormat="1" applyFont="1" applyBorder="1">
      <alignment/>
      <protection/>
    </xf>
    <xf numFmtId="179" fontId="27" fillId="0" borderId="1" xfId="19" applyNumberFormat="1" applyFont="1" applyBorder="1">
      <alignment/>
      <protection/>
    </xf>
    <xf numFmtId="0" fontId="30" fillId="0" borderId="13" xfId="15" applyFont="1" applyFill="1" applyBorder="1">
      <alignment/>
      <protection/>
    </xf>
    <xf numFmtId="0" fontId="30" fillId="0" borderId="15" xfId="0" applyFont="1" applyBorder="1" applyAlignment="1">
      <alignment/>
    </xf>
    <xf numFmtId="0" fontId="32" fillId="0" borderId="11" xfId="19" applyFont="1" applyFill="1" applyBorder="1" applyAlignment="1">
      <alignment horizontal="center"/>
      <protection/>
    </xf>
    <xf numFmtId="179" fontId="30" fillId="2" borderId="11" xfId="0" applyNumberFormat="1" applyFont="1" applyFill="1" applyBorder="1" applyAlignment="1">
      <alignment horizontal="right"/>
    </xf>
    <xf numFmtId="172" fontId="30" fillId="0" borderId="15" xfId="19" applyNumberFormat="1" applyFont="1" applyFill="1" applyBorder="1">
      <alignment/>
      <protection/>
    </xf>
    <xf numFmtId="179" fontId="33" fillId="0" borderId="1" xfId="19" applyNumberFormat="1" applyFont="1" applyBorder="1">
      <alignment/>
      <protection/>
    </xf>
    <xf numFmtId="0" fontId="30" fillId="0" borderId="15" xfId="0" applyFont="1" applyBorder="1" applyAlignment="1">
      <alignment horizontal="left" vertical="center" wrapText="1"/>
    </xf>
    <xf numFmtId="172" fontId="32" fillId="0" borderId="16" xfId="19" applyNumberFormat="1" applyFont="1" applyFill="1" applyBorder="1">
      <alignment/>
      <protection/>
    </xf>
    <xf numFmtId="172" fontId="30" fillId="2" borderId="16" xfId="0" applyNumberFormat="1" applyFont="1" applyFill="1" applyBorder="1" applyAlignment="1">
      <alignment horizontal="right"/>
    </xf>
    <xf numFmtId="172" fontId="30" fillId="0" borderId="15" xfId="19" applyNumberFormat="1" applyFont="1" applyFill="1" applyBorder="1" applyAlignment="1">
      <alignment horizontal="center" vertical="center"/>
      <protection/>
    </xf>
    <xf numFmtId="0" fontId="30" fillId="0" borderId="15" xfId="0" applyFont="1" applyFill="1" applyBorder="1" applyAlignment="1">
      <alignment/>
    </xf>
    <xf numFmtId="0" fontId="30" fillId="2" borderId="13" xfId="15" applyFont="1" applyFill="1" applyBorder="1">
      <alignment/>
      <protection/>
    </xf>
    <xf numFmtId="172" fontId="30" fillId="2" borderId="15" xfId="19" applyNumberFormat="1" applyFont="1" applyFill="1" applyBorder="1">
      <alignment/>
      <protection/>
    </xf>
    <xf numFmtId="0" fontId="31" fillId="4" borderId="13" xfId="0" applyFont="1" applyFill="1" applyBorder="1" applyAlignment="1">
      <alignment/>
    </xf>
    <xf numFmtId="0" fontId="31" fillId="4" borderId="15" xfId="15" applyFont="1" applyFill="1" applyBorder="1">
      <alignment/>
      <protection/>
    </xf>
    <xf numFmtId="172" fontId="34" fillId="4" borderId="13" xfId="19" applyNumberFormat="1" applyFont="1" applyFill="1" applyBorder="1">
      <alignment/>
      <protection/>
    </xf>
    <xf numFmtId="172" fontId="31" fillId="4" borderId="16" xfId="19" applyNumberFormat="1" applyFont="1" applyFill="1" applyBorder="1" applyAlignment="1">
      <alignment horizontal="right"/>
      <protection/>
    </xf>
    <xf numFmtId="172" fontId="31" fillId="4" borderId="15" xfId="19" applyNumberFormat="1" applyFont="1" applyFill="1" applyBorder="1">
      <alignment/>
      <protection/>
    </xf>
    <xf numFmtId="0" fontId="31" fillId="0" borderId="13" xfId="0" applyFont="1" applyBorder="1" applyAlignment="1">
      <alignment/>
    </xf>
    <xf numFmtId="0" fontId="31" fillId="0" borderId="15" xfId="15" applyFont="1" applyBorder="1">
      <alignment/>
      <protection/>
    </xf>
    <xf numFmtId="172" fontId="32" fillId="0" borderId="13" xfId="19" applyNumberFormat="1" applyFont="1" applyBorder="1">
      <alignment/>
      <protection/>
    </xf>
    <xf numFmtId="172" fontId="30" fillId="0" borderId="16" xfId="19" applyNumberFormat="1" applyFont="1" applyBorder="1">
      <alignment/>
      <protection/>
    </xf>
    <xf numFmtId="49" fontId="29" fillId="0" borderId="1" xfId="19" applyNumberFormat="1" applyFont="1" applyFill="1" applyBorder="1">
      <alignment/>
      <protection/>
    </xf>
    <xf numFmtId="172" fontId="33" fillId="0" borderId="1" xfId="19" applyNumberFormat="1" applyFont="1" applyFill="1" applyBorder="1">
      <alignment/>
      <protection/>
    </xf>
    <xf numFmtId="0" fontId="30" fillId="2" borderId="15" xfId="0" applyFont="1" applyFill="1" applyBorder="1" applyAlignment="1">
      <alignment wrapText="1" shrinkToFit="1"/>
    </xf>
    <xf numFmtId="0" fontId="26" fillId="0" borderId="15" xfId="0" applyFont="1" applyFill="1" applyBorder="1" applyAlignment="1">
      <alignment/>
    </xf>
    <xf numFmtId="3" fontId="30" fillId="2" borderId="16" xfId="0" applyNumberFormat="1" applyFont="1" applyFill="1" applyBorder="1" applyAlignment="1">
      <alignment horizontal="right"/>
    </xf>
    <xf numFmtId="0" fontId="30" fillId="2" borderId="15" xfId="0" applyFont="1" applyFill="1" applyBorder="1" applyAlignment="1">
      <alignment horizontal="left"/>
    </xf>
    <xf numFmtId="172" fontId="35" fillId="2" borderId="16" xfId="0" applyNumberFormat="1" applyFont="1" applyFill="1" applyBorder="1" applyAlignment="1">
      <alignment horizontal="right"/>
    </xf>
    <xf numFmtId="0" fontId="30" fillId="2" borderId="20" xfId="0" applyFont="1" applyFill="1" applyBorder="1" applyAlignment="1">
      <alignment horizontal="left"/>
    </xf>
    <xf numFmtId="172" fontId="26" fillId="2" borderId="16" xfId="0" applyNumberFormat="1" applyFont="1" applyFill="1" applyBorder="1" applyAlignment="1">
      <alignment horizontal="right"/>
    </xf>
    <xf numFmtId="0" fontId="30" fillId="0" borderId="12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0" fillId="0" borderId="15" xfId="15" applyFont="1" applyFill="1" applyBorder="1">
      <alignment/>
      <protection/>
    </xf>
    <xf numFmtId="172" fontId="32" fillId="2" borderId="16" xfId="0" applyNumberFormat="1" applyFont="1" applyFill="1" applyBorder="1" applyAlignment="1">
      <alignment horizontal="right"/>
    </xf>
    <xf numFmtId="0" fontId="30" fillId="2" borderId="24" xfId="0" applyFont="1" applyFill="1" applyBorder="1" applyAlignment="1">
      <alignment/>
    </xf>
    <xf numFmtId="0" fontId="30" fillId="2" borderId="12" xfId="0" applyFont="1" applyFill="1" applyBorder="1" applyAlignment="1">
      <alignment horizontal="left"/>
    </xf>
    <xf numFmtId="0" fontId="30" fillId="0" borderId="15" xfId="15" applyFont="1" applyFill="1" applyBorder="1" applyAlignment="1">
      <alignment horizontal="left" vertical="center" wrapText="1"/>
      <protection/>
    </xf>
    <xf numFmtId="172" fontId="32" fillId="0" borderId="13" xfId="19" applyNumberFormat="1" applyFont="1" applyFill="1" applyBorder="1">
      <alignment/>
      <protection/>
    </xf>
    <xf numFmtId="172" fontId="32" fillId="0" borderId="15" xfId="19" applyNumberFormat="1" applyFont="1" applyFill="1" applyBorder="1">
      <alignment/>
      <protection/>
    </xf>
    <xf numFmtId="0" fontId="26" fillId="2" borderId="0" xfId="19" applyFont="1" applyFill="1">
      <alignment/>
      <protection/>
    </xf>
    <xf numFmtId="172" fontId="30" fillId="0" borderId="19" xfId="19" applyNumberFormat="1" applyFont="1" applyFill="1" applyBorder="1">
      <alignment/>
      <protection/>
    </xf>
    <xf numFmtId="172" fontId="30" fillId="0" borderId="20" xfId="19" applyNumberFormat="1" applyFont="1" applyFill="1" applyBorder="1">
      <alignment/>
      <protection/>
    </xf>
    <xf numFmtId="0" fontId="30" fillId="2" borderId="14" xfId="0" applyFont="1" applyFill="1" applyBorder="1" applyAlignment="1">
      <alignment/>
    </xf>
    <xf numFmtId="0" fontId="30" fillId="2" borderId="14" xfId="0" applyFont="1" applyFill="1" applyBorder="1" applyAlignment="1">
      <alignment wrapText="1" shrinkToFit="1"/>
    </xf>
    <xf numFmtId="0" fontId="30" fillId="0" borderId="14" xfId="15" applyFont="1" applyFill="1" applyBorder="1" applyAlignment="1">
      <alignment wrapText="1" shrinkToFit="1"/>
      <protection/>
    </xf>
    <xf numFmtId="0" fontId="30" fillId="2" borderId="14" xfId="0" applyFont="1" applyFill="1" applyBorder="1" applyAlignment="1">
      <alignment wrapText="1"/>
    </xf>
    <xf numFmtId="0" fontId="31" fillId="4" borderId="14" xfId="15" applyFont="1" applyFill="1" applyBorder="1">
      <alignment/>
      <protection/>
    </xf>
    <xf numFmtId="172" fontId="32" fillId="4" borderId="13" xfId="19" applyNumberFormat="1" applyFont="1" applyFill="1" applyBorder="1">
      <alignment/>
      <protection/>
    </xf>
    <xf numFmtId="172" fontId="30" fillId="4" borderId="16" xfId="19" applyNumberFormat="1" applyFont="1" applyFill="1" applyBorder="1" applyAlignment="1">
      <alignment horizontal="right"/>
      <protection/>
    </xf>
    <xf numFmtId="0" fontId="31" fillId="0" borderId="13" xfId="15" applyFont="1" applyFill="1" applyBorder="1">
      <alignment/>
      <protection/>
    </xf>
    <xf numFmtId="0" fontId="30" fillId="0" borderId="14" xfId="15" applyFont="1" applyBorder="1">
      <alignment/>
      <protection/>
    </xf>
    <xf numFmtId="172" fontId="32" fillId="2" borderId="13" xfId="19" applyNumberFormat="1" applyFont="1" applyFill="1" applyBorder="1">
      <alignment/>
      <protection/>
    </xf>
    <xf numFmtId="172" fontId="30" fillId="2" borderId="16" xfId="19" applyNumberFormat="1" applyFont="1" applyFill="1" applyBorder="1" applyAlignment="1">
      <alignment horizontal="right"/>
      <protection/>
    </xf>
    <xf numFmtId="0" fontId="30" fillId="0" borderId="15" xfId="0" applyFont="1" applyFill="1" applyBorder="1" applyAlignment="1">
      <alignment vertical="justify"/>
    </xf>
    <xf numFmtId="169" fontId="30" fillId="2" borderId="16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vertical="justify"/>
    </xf>
    <xf numFmtId="0" fontId="30" fillId="0" borderId="29" xfId="15" applyFont="1" applyFill="1" applyBorder="1" applyAlignment="1">
      <alignment horizontal="left" vertical="justify" wrapText="1"/>
      <protection/>
    </xf>
    <xf numFmtId="0" fontId="30" fillId="0" borderId="20" xfId="0" applyFont="1" applyFill="1" applyBorder="1" applyAlignment="1">
      <alignment vertical="justify"/>
    </xf>
    <xf numFmtId="0" fontId="31" fillId="4" borderId="15" xfId="19" applyFont="1" applyFill="1" applyBorder="1">
      <alignment/>
      <protection/>
    </xf>
    <xf numFmtId="172" fontId="31" fillId="4" borderId="16" xfId="0" applyNumberFormat="1" applyFont="1" applyFill="1" applyBorder="1" applyAlignment="1">
      <alignment horizontal="center"/>
    </xf>
    <xf numFmtId="0" fontId="31" fillId="4" borderId="6" xfId="0" applyFont="1" applyFill="1" applyBorder="1" applyAlignment="1">
      <alignment/>
    </xf>
    <xf numFmtId="0" fontId="31" fillId="4" borderId="8" xfId="19" applyFont="1" applyFill="1" applyBorder="1">
      <alignment/>
      <protection/>
    </xf>
    <xf numFmtId="172" fontId="34" fillId="4" borderId="6" xfId="19" applyNumberFormat="1" applyFont="1" applyFill="1" applyBorder="1">
      <alignment/>
      <protection/>
    </xf>
    <xf numFmtId="169" fontId="31" fillId="4" borderId="7" xfId="19" applyNumberFormat="1" applyFont="1" applyFill="1" applyBorder="1">
      <alignment/>
      <protection/>
    </xf>
    <xf numFmtId="169" fontId="31" fillId="4" borderId="8" xfId="19" applyNumberFormat="1" applyFont="1" applyFill="1" applyBorder="1">
      <alignment/>
      <protection/>
    </xf>
    <xf numFmtId="0" fontId="26" fillId="0" borderId="0" xfId="15" applyFont="1" applyBorder="1" applyAlignment="1">
      <alignment vertical="center" shrinkToFit="1"/>
      <protection/>
    </xf>
    <xf numFmtId="0" fontId="37" fillId="0" borderId="0" xfId="19" applyFont="1" applyBorder="1" applyAlignment="1">
      <alignment shrinkToFit="1"/>
      <protection/>
    </xf>
    <xf numFmtId="172" fontId="33" fillId="0" borderId="0" xfId="19" applyNumberFormat="1" applyFont="1" applyFill="1" applyBorder="1">
      <alignment/>
      <protection/>
    </xf>
    <xf numFmtId="0" fontId="25" fillId="0" borderId="0" xfId="15" applyFont="1" applyAlignment="1">
      <alignment vertical="center"/>
      <protection/>
    </xf>
    <xf numFmtId="0" fontId="38" fillId="0" borderId="0" xfId="19" applyFont="1" applyFill="1" applyBorder="1">
      <alignment/>
      <protection/>
    </xf>
    <xf numFmtId="0" fontId="39" fillId="0" borderId="0" xfId="19" applyFont="1">
      <alignment/>
      <protection/>
    </xf>
    <xf numFmtId="0" fontId="26" fillId="0" borderId="0" xfId="19" applyFont="1" applyAlignment="1">
      <alignment vertical="center" shrinkToFit="1"/>
      <protection/>
    </xf>
    <xf numFmtId="0" fontId="26" fillId="0" borderId="9" xfId="19" applyFont="1" applyBorder="1">
      <alignment/>
      <protection/>
    </xf>
    <xf numFmtId="0" fontId="26" fillId="0" borderId="28" xfId="19" applyFont="1" applyBorder="1">
      <alignment/>
      <protection/>
    </xf>
    <xf numFmtId="171" fontId="27" fillId="0" borderId="0" xfId="19" applyNumberFormat="1" applyFont="1">
      <alignment/>
      <protection/>
    </xf>
    <xf numFmtId="2" fontId="27" fillId="0" borderId="0" xfId="19" applyNumberFormat="1" applyFont="1">
      <alignment/>
      <protection/>
    </xf>
    <xf numFmtId="0" fontId="26" fillId="0" borderId="13" xfId="19" applyFont="1" applyBorder="1">
      <alignment/>
      <protection/>
    </xf>
    <xf numFmtId="0" fontId="26" fillId="0" borderId="15" xfId="19" applyFont="1" applyBorder="1">
      <alignment/>
      <protection/>
    </xf>
    <xf numFmtId="181" fontId="27" fillId="0" borderId="0" xfId="19" applyNumberFormat="1" applyFont="1">
      <alignment/>
      <protection/>
    </xf>
    <xf numFmtId="0" fontId="16" fillId="0" borderId="0" xfId="19" applyFont="1" applyAlignment="1">
      <alignment vertical="center" shrinkToFit="1"/>
      <protection/>
    </xf>
    <xf numFmtId="0" fontId="26" fillId="0" borderId="6" xfId="19" applyFont="1" applyBorder="1">
      <alignment/>
      <protection/>
    </xf>
    <xf numFmtId="0" fontId="26" fillId="0" borderId="8" xfId="19" applyFont="1" applyBorder="1">
      <alignment/>
      <protection/>
    </xf>
    <xf numFmtId="0" fontId="26" fillId="0" borderId="0" xfId="19" applyFont="1" applyFill="1">
      <alignment/>
      <protection/>
    </xf>
    <xf numFmtId="0" fontId="28" fillId="0" borderId="3" xfId="15" applyFont="1" applyBorder="1" applyAlignment="1">
      <alignment vertical="center"/>
      <protection/>
    </xf>
    <xf numFmtId="172" fontId="28" fillId="0" borderId="0" xfId="15" applyNumberFormat="1" applyFont="1" applyAlignment="1">
      <alignment vertical="center"/>
      <protection/>
    </xf>
    <xf numFmtId="0" fontId="28" fillId="0" borderId="0" xfId="15" applyFont="1" applyAlignment="1">
      <alignment vertical="center" shrinkToFit="1"/>
      <protection/>
    </xf>
    <xf numFmtId="0" fontId="28" fillId="0" borderId="0" xfId="15" applyFont="1" applyAlignment="1">
      <alignment horizontal="left" vertical="center" shrinkToFit="1"/>
      <protection/>
    </xf>
    <xf numFmtId="0" fontId="28" fillId="0" borderId="0" xfId="15" applyFont="1" applyAlignment="1">
      <alignment vertical="center"/>
      <protection/>
    </xf>
    <xf numFmtId="0" fontId="28" fillId="0" borderId="0" xfId="19" applyFont="1">
      <alignment/>
      <protection/>
    </xf>
    <xf numFmtId="0" fontId="40" fillId="0" borderId="0" xfId="19" applyFont="1" applyAlignment="1">
      <alignment horizontal="center"/>
      <protection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19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4" fillId="0" borderId="0" xfId="15" applyFont="1" applyAlignment="1">
      <alignment horizontal="left" vertical="center" shrinkToFit="1"/>
      <protection/>
    </xf>
    <xf numFmtId="0" fontId="8" fillId="0" borderId="3" xfId="15" applyFont="1" applyFill="1" applyBorder="1" applyAlignment="1">
      <alignment horizontal="left" vertical="center"/>
      <protection/>
    </xf>
    <xf numFmtId="0" fontId="8" fillId="0" borderId="0" xfId="15" applyFont="1" applyAlignment="1">
      <alignment horizontal="left" vertical="center" shrinkToFit="1"/>
      <protection/>
    </xf>
    <xf numFmtId="0" fontId="8" fillId="0" borderId="0" xfId="15" applyFont="1" applyFill="1" applyAlignment="1">
      <alignment horizontal="left" vertical="center"/>
      <protection/>
    </xf>
    <xf numFmtId="0" fontId="1" fillId="0" borderId="0" xfId="19" applyAlignment="1">
      <alignment horizontal="center"/>
      <protection/>
    </xf>
    <xf numFmtId="0" fontId="17" fillId="0" borderId="31" xfId="19" applyFont="1" applyBorder="1" applyAlignment="1">
      <alignment horizontal="center"/>
      <protection/>
    </xf>
    <xf numFmtId="0" fontId="17" fillId="0" borderId="32" xfId="19" applyFont="1" applyBorder="1" applyAlignment="1">
      <alignment horizontal="center"/>
      <protection/>
    </xf>
    <xf numFmtId="0" fontId="17" fillId="0" borderId="23" xfId="19" applyFont="1" applyBorder="1" applyAlignment="1">
      <alignment horizontal="center"/>
      <protection/>
    </xf>
    <xf numFmtId="0" fontId="17" fillId="0" borderId="33" xfId="19" applyFont="1" applyBorder="1" applyAlignment="1">
      <alignment horizontal="center"/>
      <protection/>
    </xf>
    <xf numFmtId="0" fontId="17" fillId="0" borderId="11" xfId="19" applyFont="1" applyBorder="1" applyAlignment="1">
      <alignment horizontal="center"/>
      <protection/>
    </xf>
    <xf numFmtId="0" fontId="17" fillId="0" borderId="12" xfId="19" applyFont="1" applyBorder="1" applyAlignment="1">
      <alignment horizontal="center"/>
      <protection/>
    </xf>
    <xf numFmtId="0" fontId="1" fillId="0" borderId="0" xfId="19" applyAlignment="1">
      <alignment horizontal="left"/>
      <protection/>
    </xf>
    <xf numFmtId="0" fontId="9" fillId="0" borderId="5" xfId="19" applyFont="1" applyBorder="1" applyAlignment="1">
      <alignment horizontal="center"/>
      <protection/>
    </xf>
    <xf numFmtId="0" fontId="24" fillId="0" borderId="0" xfId="19" applyFont="1" applyAlignment="1">
      <alignment horizontal="center"/>
      <protection/>
    </xf>
    <xf numFmtId="0" fontId="28" fillId="0" borderId="0" xfId="15" applyFont="1" applyAlignment="1">
      <alignment horizontal="left" vertical="center" shrinkToFit="1"/>
      <protection/>
    </xf>
    <xf numFmtId="0" fontId="28" fillId="0" borderId="0" xfId="15" applyFont="1" applyFill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34" xfId="19" applyFont="1" applyBorder="1" applyAlignment="1">
      <alignment horizontal="center" vertical="justify"/>
      <protection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19" applyFont="1" applyBorder="1" applyAlignment="1">
      <alignment horizontal="center"/>
      <protection/>
    </xf>
    <xf numFmtId="0" fontId="26" fillId="0" borderId="0" xfId="19" applyFont="1" applyAlignment="1">
      <alignment horizontal="center"/>
      <protection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40" fillId="0" borderId="0" xfId="19" applyFont="1" applyBorder="1" applyAlignment="1">
      <alignment horizontal="center"/>
      <protection/>
    </xf>
    <xf numFmtId="0" fontId="40" fillId="0" borderId="5" xfId="19" applyFont="1" applyBorder="1" applyAlignment="1">
      <alignment horizontal="center"/>
      <protection/>
    </xf>
    <xf numFmtId="0" fontId="28" fillId="0" borderId="0" xfId="0" applyFont="1" applyAlignment="1">
      <alignment horizontal="left"/>
    </xf>
  </cellXfs>
  <cellStyles count="10">
    <cellStyle name="Normal" xfId="0"/>
    <cellStyle name="Normal_Sheet1" xfId="15"/>
    <cellStyle name="Hyperlink" xfId="16"/>
    <cellStyle name="Currency" xfId="17"/>
    <cellStyle name="Currency [0]" xfId="18"/>
    <cellStyle name="Обычный_BUGETEL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I14" sqref="I14"/>
    </sheetView>
  </sheetViews>
  <sheetFormatPr defaultColWidth="9.140625" defaultRowHeight="12.75"/>
  <cols>
    <col min="1" max="1" width="5.7109375" style="10" customWidth="1"/>
    <col min="2" max="2" width="60.8515625" style="10" customWidth="1"/>
    <col min="3" max="3" width="6.140625" style="10" customWidth="1"/>
    <col min="4" max="4" width="20.00390625" style="10" bestFit="1" customWidth="1"/>
    <col min="5" max="5" width="16.28125" style="10" bestFit="1" customWidth="1"/>
    <col min="6" max="6" width="6.00390625" style="10" customWidth="1"/>
    <col min="7" max="7" width="11.140625" style="10" customWidth="1"/>
    <col min="8" max="8" width="11.00390625" style="10" customWidth="1"/>
    <col min="9" max="9" width="5.7109375" style="10" customWidth="1"/>
    <col min="10" max="10" width="10.8515625" style="10" customWidth="1"/>
    <col min="11" max="11" width="11.28125" style="10" customWidth="1"/>
    <col min="12" max="12" width="17.7109375" style="10" bestFit="1" customWidth="1"/>
    <col min="13" max="16384" width="9.140625" style="10" customWidth="1"/>
  </cols>
  <sheetData>
    <row r="1" spans="4:14" ht="14.25">
      <c r="D1" s="234" t="s">
        <v>96</v>
      </c>
      <c r="E1" s="234"/>
      <c r="J1" s="240" t="s">
        <v>96</v>
      </c>
      <c r="K1" s="240"/>
      <c r="M1" s="240" t="s">
        <v>97</v>
      </c>
      <c r="N1" s="240"/>
    </row>
    <row r="2" spans="4:13" ht="14.25">
      <c r="D2" s="234" t="s">
        <v>98</v>
      </c>
      <c r="E2" s="234"/>
      <c r="J2" s="247" t="s">
        <v>98</v>
      </c>
      <c r="K2" s="247"/>
      <c r="M2" s="10" t="s">
        <v>98</v>
      </c>
    </row>
    <row r="3" spans="4:13" ht="14.25">
      <c r="D3" s="234" t="s">
        <v>99</v>
      </c>
      <c r="E3" s="234"/>
      <c r="J3" s="247" t="s">
        <v>99</v>
      </c>
      <c r="K3" s="247"/>
      <c r="M3" s="10" t="s">
        <v>99</v>
      </c>
    </row>
    <row r="4" spans="4:11" ht="12.75">
      <c r="D4" s="26"/>
      <c r="E4" s="26"/>
      <c r="J4" s="27"/>
      <c r="K4" s="27"/>
    </row>
    <row r="5" spans="1:14" ht="12.75">
      <c r="A5" s="249" t="s">
        <v>100</v>
      </c>
      <c r="B5" s="249"/>
      <c r="C5" s="249"/>
      <c r="D5" s="249"/>
      <c r="E5" s="249"/>
      <c r="F5" s="101"/>
      <c r="G5" s="101"/>
      <c r="H5" s="101"/>
      <c r="I5" s="101"/>
      <c r="J5" s="101"/>
      <c r="K5" s="101"/>
      <c r="L5" s="11"/>
      <c r="M5" s="11"/>
      <c r="N5" s="11"/>
    </row>
    <row r="6" spans="1:11" ht="13.5" thickBot="1">
      <c r="A6" s="248" t="s">
        <v>101</v>
      </c>
      <c r="B6" s="248"/>
      <c r="C6" s="248"/>
      <c r="D6" s="248"/>
      <c r="E6" s="248"/>
      <c r="F6" s="99"/>
      <c r="G6" s="99"/>
      <c r="H6" s="99"/>
      <c r="I6" s="99"/>
      <c r="J6" s="99"/>
      <c r="K6" s="99"/>
    </row>
    <row r="7" spans="1:11" ht="14.25">
      <c r="A7" s="28"/>
      <c r="B7" s="29"/>
      <c r="C7" s="241" t="s">
        <v>102</v>
      </c>
      <c r="D7" s="242"/>
      <c r="E7" s="243"/>
      <c r="F7" s="100"/>
      <c r="G7" s="100"/>
      <c r="H7" s="100"/>
      <c r="I7" s="100"/>
      <c r="J7" s="100"/>
      <c r="K7" s="100"/>
    </row>
    <row r="8" spans="1:5" ht="14.25">
      <c r="A8" s="30"/>
      <c r="B8" s="31" t="s">
        <v>103</v>
      </c>
      <c r="C8" s="244" t="s">
        <v>104</v>
      </c>
      <c r="D8" s="245"/>
      <c r="E8" s="246"/>
    </row>
    <row r="9" spans="1:5" ht="15" thickBot="1">
      <c r="A9" s="32"/>
      <c r="B9" s="33"/>
      <c r="C9" s="34" t="s">
        <v>105</v>
      </c>
      <c r="D9" s="35" t="s">
        <v>37</v>
      </c>
      <c r="E9" s="36" t="s">
        <v>106</v>
      </c>
    </row>
    <row r="10" spans="1:6" ht="14.25">
      <c r="A10" s="37" t="s">
        <v>56</v>
      </c>
      <c r="B10" s="38"/>
      <c r="C10" s="39"/>
      <c r="D10" s="40"/>
      <c r="E10" s="41"/>
      <c r="F10" s="12"/>
    </row>
    <row r="11" spans="1:6" ht="14.25">
      <c r="A11" s="42">
        <v>1</v>
      </c>
      <c r="B11" s="43" t="s">
        <v>132</v>
      </c>
      <c r="C11" s="102" t="s">
        <v>8</v>
      </c>
      <c r="D11" s="44">
        <v>3967800</v>
      </c>
      <c r="E11" s="45">
        <f>D11*J95</f>
        <v>1587120</v>
      </c>
      <c r="F11" s="13"/>
    </row>
    <row r="12" spans="1:6" ht="27.75" customHeight="1">
      <c r="A12" s="98">
        <v>2</v>
      </c>
      <c r="B12" s="46" t="s">
        <v>62</v>
      </c>
      <c r="C12" s="47" t="s">
        <v>107</v>
      </c>
      <c r="D12" s="48">
        <v>35466</v>
      </c>
      <c r="E12" s="45">
        <f>D12*J92</f>
        <v>578450.46</v>
      </c>
      <c r="F12" s="13"/>
    </row>
    <row r="13" spans="1:6" ht="14.25">
      <c r="A13" s="42">
        <v>3</v>
      </c>
      <c r="B13" s="49" t="s">
        <v>24</v>
      </c>
      <c r="C13" s="47" t="s">
        <v>1</v>
      </c>
      <c r="D13" s="48">
        <v>21600</v>
      </c>
      <c r="E13" s="45">
        <f>D13*J93</f>
        <v>237600</v>
      </c>
      <c r="F13" s="13"/>
    </row>
    <row r="14" spans="1:6" ht="14.25">
      <c r="A14" s="50">
        <v>4</v>
      </c>
      <c r="B14" s="49" t="s">
        <v>25</v>
      </c>
      <c r="C14" s="47" t="s">
        <v>107</v>
      </c>
      <c r="D14" s="48">
        <v>1428</v>
      </c>
      <c r="E14" s="45">
        <f>D14*J92</f>
        <v>23290.679999999997</v>
      </c>
      <c r="F14" s="13"/>
    </row>
    <row r="15" spans="1:6" ht="14.25">
      <c r="A15" s="42">
        <v>5</v>
      </c>
      <c r="B15" s="49" t="s">
        <v>26</v>
      </c>
      <c r="C15" s="47" t="s">
        <v>107</v>
      </c>
      <c r="D15" s="51">
        <v>3000</v>
      </c>
      <c r="E15" s="45">
        <f>D15*J92</f>
        <v>48929.99999999999</v>
      </c>
      <c r="F15" s="13"/>
    </row>
    <row r="16" spans="1:6" ht="14.25">
      <c r="A16" s="52" t="s">
        <v>46</v>
      </c>
      <c r="B16" s="53"/>
      <c r="C16" s="54"/>
      <c r="D16" s="55"/>
      <c r="E16" s="56">
        <f>SUM(E11:E15)</f>
        <v>2475391.14</v>
      </c>
      <c r="F16" s="13"/>
    </row>
    <row r="17" spans="1:6" ht="14.25">
      <c r="A17" s="57" t="s">
        <v>57</v>
      </c>
      <c r="B17" s="58"/>
      <c r="C17" s="59"/>
      <c r="D17" s="60"/>
      <c r="E17" s="45"/>
      <c r="F17" s="13"/>
    </row>
    <row r="18" spans="1:6" ht="14.25">
      <c r="A18" s="42">
        <v>6</v>
      </c>
      <c r="B18" s="43" t="s">
        <v>61</v>
      </c>
      <c r="C18" s="47" t="s">
        <v>107</v>
      </c>
      <c r="D18" s="48">
        <v>323591.25</v>
      </c>
      <c r="E18" s="45">
        <f>D18*J92</f>
        <v>5277773.2875</v>
      </c>
      <c r="F18" s="13"/>
    </row>
    <row r="19" spans="1:6" ht="12" customHeight="1">
      <c r="A19" s="42">
        <v>7</v>
      </c>
      <c r="B19" s="61" t="s">
        <v>47</v>
      </c>
      <c r="C19" s="47" t="s">
        <v>2</v>
      </c>
      <c r="D19" s="48">
        <v>2500000</v>
      </c>
      <c r="E19" s="45">
        <f>D19</f>
        <v>2500000</v>
      </c>
      <c r="F19" s="13"/>
    </row>
    <row r="20" spans="1:6" ht="12" customHeight="1">
      <c r="A20" s="42">
        <v>8</v>
      </c>
      <c r="B20" s="61" t="s">
        <v>48</v>
      </c>
      <c r="C20" s="47" t="s">
        <v>0</v>
      </c>
      <c r="D20" s="48">
        <v>100000</v>
      </c>
      <c r="E20" s="45">
        <f>D20*J91</f>
        <v>1226000</v>
      </c>
      <c r="F20" s="14"/>
    </row>
    <row r="21" spans="1:6" ht="14.25">
      <c r="A21" s="42">
        <v>9</v>
      </c>
      <c r="B21" s="65" t="s">
        <v>108</v>
      </c>
      <c r="C21" s="47" t="s">
        <v>109</v>
      </c>
      <c r="D21" s="48">
        <v>210526.31</v>
      </c>
      <c r="E21" s="45">
        <f>D21*J97</f>
        <v>3999999.89</v>
      </c>
      <c r="F21" s="13"/>
    </row>
    <row r="22" spans="1:6" ht="12" customHeight="1">
      <c r="A22" s="42">
        <v>10</v>
      </c>
      <c r="B22" s="61" t="s">
        <v>49</v>
      </c>
      <c r="C22" s="47" t="s">
        <v>107</v>
      </c>
      <c r="D22" s="48">
        <v>56171.24</v>
      </c>
      <c r="E22" s="45">
        <f>D22*J92</f>
        <v>916152.9243999999</v>
      </c>
      <c r="F22" s="15"/>
    </row>
    <row r="23" spans="1:6" ht="14.25">
      <c r="A23" s="42">
        <v>11</v>
      </c>
      <c r="B23" s="61" t="s">
        <v>34</v>
      </c>
      <c r="C23" s="47" t="s">
        <v>0</v>
      </c>
      <c r="D23" s="111" t="s">
        <v>110</v>
      </c>
      <c r="E23" s="45">
        <v>0</v>
      </c>
      <c r="F23" s="15"/>
    </row>
    <row r="24" spans="1:6" ht="14.25">
      <c r="A24" s="42">
        <v>12</v>
      </c>
      <c r="B24" s="62" t="s">
        <v>122</v>
      </c>
      <c r="C24" s="47" t="s">
        <v>0</v>
      </c>
      <c r="D24" s="51">
        <v>85000</v>
      </c>
      <c r="E24" s="45">
        <f>D24*J91</f>
        <v>1042100</v>
      </c>
      <c r="F24" s="15"/>
    </row>
    <row r="25" spans="1:6" ht="14.25">
      <c r="A25" s="42">
        <v>13</v>
      </c>
      <c r="B25" s="61" t="s">
        <v>50</v>
      </c>
      <c r="C25" s="47" t="s">
        <v>0</v>
      </c>
      <c r="D25" s="48">
        <v>3158</v>
      </c>
      <c r="E25" s="45">
        <f>D25*J91</f>
        <v>38717.08</v>
      </c>
      <c r="F25" s="15"/>
    </row>
    <row r="26" spans="1:6" ht="14.25">
      <c r="A26" s="42">
        <v>14</v>
      </c>
      <c r="B26" s="61" t="s">
        <v>3</v>
      </c>
      <c r="C26" s="47" t="s">
        <v>111</v>
      </c>
      <c r="D26" s="51" t="s">
        <v>129</v>
      </c>
      <c r="E26" s="45">
        <f>147101*J91+1615*J92</f>
        <v>1829798.91</v>
      </c>
      <c r="F26" s="15"/>
    </row>
    <row r="27" spans="1:6" ht="14.25">
      <c r="A27" s="42">
        <v>15</v>
      </c>
      <c r="B27" s="61" t="s">
        <v>63</v>
      </c>
      <c r="C27" s="47" t="s">
        <v>107</v>
      </c>
      <c r="D27" s="51">
        <v>236391</v>
      </c>
      <c r="E27" s="45">
        <f>D27*J92+4</f>
        <v>3855541.2099999995</v>
      </c>
      <c r="F27" s="15"/>
    </row>
    <row r="28" spans="1:6" ht="14.25">
      <c r="A28" s="42">
        <v>16</v>
      </c>
      <c r="B28" s="49" t="s">
        <v>51</v>
      </c>
      <c r="C28" s="47" t="s">
        <v>107</v>
      </c>
      <c r="D28" s="63">
        <v>2530.69</v>
      </c>
      <c r="E28" s="45">
        <f>D28*J92</f>
        <v>41275.5539</v>
      </c>
      <c r="F28" s="15"/>
    </row>
    <row r="29" spans="1:6" ht="14.25">
      <c r="A29" s="42">
        <v>17</v>
      </c>
      <c r="B29" s="49" t="s">
        <v>133</v>
      </c>
      <c r="C29" s="47" t="s">
        <v>1</v>
      </c>
      <c r="D29" s="63">
        <v>140341</v>
      </c>
      <c r="E29" s="45">
        <f>D29*J93</f>
        <v>1543751</v>
      </c>
      <c r="F29" s="15"/>
    </row>
    <row r="30" spans="1:6" ht="14.25">
      <c r="A30" s="42">
        <v>18</v>
      </c>
      <c r="B30" s="49" t="s">
        <v>27</v>
      </c>
      <c r="C30" s="47" t="s">
        <v>1</v>
      </c>
      <c r="D30" s="48">
        <v>31983</v>
      </c>
      <c r="E30" s="45">
        <f>D30*J93</f>
        <v>351813</v>
      </c>
      <c r="F30" s="15"/>
    </row>
    <row r="31" spans="1:6" ht="14.25">
      <c r="A31" s="42">
        <v>19</v>
      </c>
      <c r="B31" s="49" t="s">
        <v>134</v>
      </c>
      <c r="C31" s="47" t="s">
        <v>0</v>
      </c>
      <c r="D31" s="48">
        <v>196735</v>
      </c>
      <c r="E31" s="45">
        <f>D31*J91</f>
        <v>2411971.1</v>
      </c>
      <c r="F31" s="15"/>
    </row>
    <row r="32" spans="1:6" ht="14.25">
      <c r="A32" s="42">
        <v>20</v>
      </c>
      <c r="B32" s="49" t="s">
        <v>21</v>
      </c>
      <c r="C32" s="47" t="s">
        <v>107</v>
      </c>
      <c r="D32" s="48">
        <v>24662</v>
      </c>
      <c r="E32" s="45">
        <f>D32*J92</f>
        <v>402237.22</v>
      </c>
      <c r="F32" s="15"/>
    </row>
    <row r="33" spans="1:6" ht="14.25">
      <c r="A33" s="42">
        <v>21</v>
      </c>
      <c r="B33" s="64" t="s">
        <v>135</v>
      </c>
      <c r="C33" s="47" t="s">
        <v>111</v>
      </c>
      <c r="D33" s="48" t="s">
        <v>112</v>
      </c>
      <c r="E33" s="45">
        <f>112143.24*J91+2088.37*J92</f>
        <v>1408937.4371</v>
      </c>
      <c r="F33" s="15"/>
    </row>
    <row r="34" spans="1:6" ht="14.25">
      <c r="A34" s="42">
        <v>22</v>
      </c>
      <c r="B34" s="65" t="s">
        <v>14</v>
      </c>
      <c r="C34" s="47" t="s">
        <v>107</v>
      </c>
      <c r="D34" s="51">
        <v>30800</v>
      </c>
      <c r="E34" s="45">
        <f>D34*J92</f>
        <v>502347.99999999994</v>
      </c>
      <c r="F34" s="15"/>
    </row>
    <row r="35" spans="1:6" ht="14.25">
      <c r="A35" s="42">
        <v>23</v>
      </c>
      <c r="B35" s="66" t="s">
        <v>28</v>
      </c>
      <c r="C35" s="47" t="s">
        <v>107</v>
      </c>
      <c r="D35" s="48">
        <v>17250</v>
      </c>
      <c r="E35" s="45">
        <f>D35*J92</f>
        <v>281347.5</v>
      </c>
      <c r="F35" s="15"/>
    </row>
    <row r="36" spans="1:6" ht="14.25">
      <c r="A36" s="42">
        <v>24</v>
      </c>
      <c r="B36" s="67" t="s">
        <v>16</v>
      </c>
      <c r="C36" s="47" t="s">
        <v>11</v>
      </c>
      <c r="D36" s="48">
        <v>4136</v>
      </c>
      <c r="E36" s="45">
        <f>D36*J94</f>
        <v>82637.28</v>
      </c>
      <c r="F36" s="15"/>
    </row>
    <row r="37" spans="1:6" ht="14.25" customHeight="1">
      <c r="A37" s="42">
        <v>25</v>
      </c>
      <c r="B37" s="68" t="s">
        <v>36</v>
      </c>
      <c r="C37" s="47" t="s">
        <v>107</v>
      </c>
      <c r="D37" s="48">
        <v>142070</v>
      </c>
      <c r="E37" s="45">
        <f>D37*J92</f>
        <v>2317161.6999999997</v>
      </c>
      <c r="F37" s="15"/>
    </row>
    <row r="38" spans="1:6" ht="14.25">
      <c r="A38" s="42">
        <v>26</v>
      </c>
      <c r="B38" s="110" t="s">
        <v>17</v>
      </c>
      <c r="C38" s="47" t="s">
        <v>107</v>
      </c>
      <c r="D38" s="48">
        <v>790</v>
      </c>
      <c r="E38" s="45">
        <f>D38*J92</f>
        <v>12884.9</v>
      </c>
      <c r="F38" s="15"/>
    </row>
    <row r="39" spans="1:6" ht="14.25">
      <c r="A39" s="42">
        <v>27</v>
      </c>
      <c r="B39" s="110" t="s">
        <v>113</v>
      </c>
      <c r="C39" s="47" t="s">
        <v>0</v>
      </c>
      <c r="D39" s="51">
        <v>2240</v>
      </c>
      <c r="E39" s="45">
        <f>D39*J91</f>
        <v>27462.399999999998</v>
      </c>
      <c r="F39" s="15"/>
    </row>
    <row r="40" spans="1:6" ht="14.25">
      <c r="A40" s="42">
        <v>28</v>
      </c>
      <c r="B40" s="66" t="s">
        <v>29</v>
      </c>
      <c r="C40" s="47" t="s">
        <v>1</v>
      </c>
      <c r="D40" s="48">
        <v>11092</v>
      </c>
      <c r="E40" s="45">
        <f>D40*J93</f>
        <v>122012</v>
      </c>
      <c r="F40" s="15"/>
    </row>
    <row r="41" spans="1:6" ht="14.25">
      <c r="A41" s="42">
        <v>29</v>
      </c>
      <c r="B41" s="69" t="s">
        <v>15</v>
      </c>
      <c r="C41" s="47" t="s">
        <v>107</v>
      </c>
      <c r="D41" s="48">
        <v>11000</v>
      </c>
      <c r="E41" s="45">
        <f>D41*J92</f>
        <v>179410</v>
      </c>
      <c r="F41" s="15"/>
    </row>
    <row r="42" spans="1:6" ht="14.25">
      <c r="A42" s="42">
        <v>30</v>
      </c>
      <c r="B42" s="70" t="s">
        <v>52</v>
      </c>
      <c r="C42" s="47" t="s">
        <v>107</v>
      </c>
      <c r="D42" s="48">
        <v>5376</v>
      </c>
      <c r="E42" s="45">
        <f>D42*J92</f>
        <v>87682.56</v>
      </c>
      <c r="F42" s="15"/>
    </row>
    <row r="43" spans="1:6" ht="14.25">
      <c r="A43" s="42">
        <v>31</v>
      </c>
      <c r="B43" s="66" t="s">
        <v>136</v>
      </c>
      <c r="C43" s="47" t="s">
        <v>1</v>
      </c>
      <c r="D43" s="48">
        <v>21000</v>
      </c>
      <c r="E43" s="45">
        <f>D43*J93</f>
        <v>231000</v>
      </c>
      <c r="F43" s="15"/>
    </row>
    <row r="44" spans="1:6" ht="14.25">
      <c r="A44" s="42">
        <v>32</v>
      </c>
      <c r="B44" s="49" t="s">
        <v>137</v>
      </c>
      <c r="C44" s="47" t="s">
        <v>107</v>
      </c>
      <c r="D44" s="48">
        <v>33620</v>
      </c>
      <c r="E44" s="45">
        <f>D44*J92</f>
        <v>548342.2</v>
      </c>
      <c r="F44" s="15"/>
    </row>
    <row r="45" spans="1:6" ht="14.25">
      <c r="A45" s="42">
        <v>33</v>
      </c>
      <c r="B45" s="64" t="s">
        <v>4</v>
      </c>
      <c r="C45" s="47" t="s">
        <v>107</v>
      </c>
      <c r="D45" s="48">
        <v>410</v>
      </c>
      <c r="E45" s="45">
        <f>D45*J92</f>
        <v>6687.099999999999</v>
      </c>
      <c r="F45" s="15"/>
    </row>
    <row r="46" spans="1:6" ht="14.25">
      <c r="A46" s="42">
        <v>34</v>
      </c>
      <c r="B46" s="49" t="s">
        <v>5</v>
      </c>
      <c r="C46" s="47" t="s">
        <v>107</v>
      </c>
      <c r="D46" s="51">
        <v>468</v>
      </c>
      <c r="E46" s="45">
        <f>D46*J92</f>
        <v>7633.079999999999</v>
      </c>
      <c r="F46" s="15"/>
    </row>
    <row r="47" spans="1:6" ht="14.25">
      <c r="A47" s="42">
        <v>35</v>
      </c>
      <c r="B47" s="49" t="s">
        <v>138</v>
      </c>
      <c r="C47" s="47" t="s">
        <v>114</v>
      </c>
      <c r="D47" s="112" t="s">
        <v>128</v>
      </c>
      <c r="E47" s="45">
        <f>47522.4*J96+8700*J91</f>
        <v>615151.6799999999</v>
      </c>
      <c r="F47" s="15"/>
    </row>
    <row r="48" spans="1:7" ht="14.25">
      <c r="A48" s="42">
        <v>36</v>
      </c>
      <c r="B48" s="49" t="s">
        <v>139</v>
      </c>
      <c r="C48" s="47" t="s">
        <v>111</v>
      </c>
      <c r="D48" s="112" t="s">
        <v>127</v>
      </c>
      <c r="E48" s="45">
        <f>2321*J91+45710*J92</f>
        <v>773985.5599999999</v>
      </c>
      <c r="F48" s="15"/>
      <c r="G48" s="25"/>
    </row>
    <row r="49" spans="1:6" ht="14.25">
      <c r="A49" s="42">
        <v>37</v>
      </c>
      <c r="B49" s="49" t="s">
        <v>140</v>
      </c>
      <c r="C49" s="47" t="s">
        <v>107</v>
      </c>
      <c r="D49" s="48">
        <v>18919</v>
      </c>
      <c r="E49" s="45">
        <f>D49*J92</f>
        <v>308568.88999999996</v>
      </c>
      <c r="F49" s="15"/>
    </row>
    <row r="50" spans="1:6" ht="26.25" customHeight="1">
      <c r="A50" s="98">
        <v>38</v>
      </c>
      <c r="B50" s="71" t="s">
        <v>115</v>
      </c>
      <c r="C50" s="47" t="s">
        <v>107</v>
      </c>
      <c r="D50" s="48">
        <v>557</v>
      </c>
      <c r="E50" s="45">
        <f>D50*J92</f>
        <v>9084.67</v>
      </c>
      <c r="F50" s="15"/>
    </row>
    <row r="51" spans="1:6" ht="14.25">
      <c r="A51" s="42">
        <v>39</v>
      </c>
      <c r="B51" s="64" t="s">
        <v>35</v>
      </c>
      <c r="C51" s="47" t="s">
        <v>0</v>
      </c>
      <c r="D51" s="48">
        <v>50000</v>
      </c>
      <c r="E51" s="45">
        <f>D51*J91</f>
        <v>613000</v>
      </c>
      <c r="F51" s="15"/>
    </row>
    <row r="52" spans="1:6" ht="14.25">
      <c r="A52" s="42">
        <v>40</v>
      </c>
      <c r="B52" s="49" t="s">
        <v>6</v>
      </c>
      <c r="C52" s="47" t="s">
        <v>107</v>
      </c>
      <c r="D52" s="48">
        <v>14585</v>
      </c>
      <c r="E52" s="45">
        <f>D52*J92</f>
        <v>237881.34999999998</v>
      </c>
      <c r="F52" s="15"/>
    </row>
    <row r="53" spans="1:6" ht="14.25">
      <c r="A53" s="42">
        <v>41</v>
      </c>
      <c r="B53" s="49" t="s">
        <v>53</v>
      </c>
      <c r="C53" s="47" t="s">
        <v>107</v>
      </c>
      <c r="D53" s="48">
        <v>3960</v>
      </c>
      <c r="E53" s="45">
        <f>D53*J92</f>
        <v>64587.6</v>
      </c>
      <c r="F53" s="15"/>
    </row>
    <row r="54" spans="1:6" ht="14.25">
      <c r="A54" s="42">
        <v>42</v>
      </c>
      <c r="B54" s="49" t="s">
        <v>7</v>
      </c>
      <c r="C54" s="47" t="s">
        <v>107</v>
      </c>
      <c r="D54" s="48">
        <v>60000</v>
      </c>
      <c r="E54" s="45">
        <f>D54*J92</f>
        <v>978599.9999999999</v>
      </c>
      <c r="F54" s="15"/>
    </row>
    <row r="55" spans="1:6" ht="14.25">
      <c r="A55" s="42">
        <v>43</v>
      </c>
      <c r="B55" s="49" t="s">
        <v>141</v>
      </c>
      <c r="C55" s="103" t="s">
        <v>0</v>
      </c>
      <c r="D55" s="103"/>
      <c r="E55" s="45"/>
      <c r="F55" s="15"/>
    </row>
    <row r="56" spans="1:6" ht="14.25">
      <c r="A56" s="42">
        <v>44</v>
      </c>
      <c r="B56" s="65" t="s">
        <v>10</v>
      </c>
      <c r="C56" s="47" t="s">
        <v>11</v>
      </c>
      <c r="D56" s="48">
        <v>11587</v>
      </c>
      <c r="E56" s="45">
        <f>D56*J94</f>
        <v>231508.26</v>
      </c>
      <c r="F56" s="15"/>
    </row>
    <row r="57" spans="1:6" ht="14.25">
      <c r="A57" s="42">
        <v>45</v>
      </c>
      <c r="B57" s="65" t="s">
        <v>12</v>
      </c>
      <c r="C57" s="47" t="s">
        <v>1</v>
      </c>
      <c r="D57" s="48">
        <v>433</v>
      </c>
      <c r="E57" s="45">
        <f>D57*J93</f>
        <v>4763</v>
      </c>
      <c r="F57" s="15"/>
    </row>
    <row r="58" spans="1:6" ht="14.25">
      <c r="A58" s="42">
        <v>46</v>
      </c>
      <c r="B58" s="72" t="s">
        <v>33</v>
      </c>
      <c r="C58" s="47" t="s">
        <v>107</v>
      </c>
      <c r="D58" s="48">
        <v>1230</v>
      </c>
      <c r="E58" s="45">
        <f>D58*J92</f>
        <v>20061.3</v>
      </c>
      <c r="F58" s="15"/>
    </row>
    <row r="59" spans="1:6" ht="14.25">
      <c r="A59" s="42">
        <v>47</v>
      </c>
      <c r="B59" s="65" t="s">
        <v>13</v>
      </c>
      <c r="C59" s="47" t="s">
        <v>1</v>
      </c>
      <c r="D59" s="48">
        <v>41996</v>
      </c>
      <c r="E59" s="85">
        <f>D59*J93</f>
        <v>461956</v>
      </c>
      <c r="F59" s="15"/>
    </row>
    <row r="60" spans="1:6" ht="14.25">
      <c r="A60" s="42">
        <v>48</v>
      </c>
      <c r="B60" s="62" t="s">
        <v>32</v>
      </c>
      <c r="C60" s="47" t="s">
        <v>0</v>
      </c>
      <c r="D60" s="104">
        <v>7000</v>
      </c>
      <c r="E60" s="85">
        <f>D60*J91</f>
        <v>85820</v>
      </c>
      <c r="F60" s="15"/>
    </row>
    <row r="61" spans="1:6" ht="14.25">
      <c r="A61" s="42">
        <v>49</v>
      </c>
      <c r="B61" s="70" t="s">
        <v>142</v>
      </c>
      <c r="C61" s="73" t="s">
        <v>107</v>
      </c>
      <c r="D61" s="73">
        <v>28144</v>
      </c>
      <c r="E61" s="74">
        <f>D61*J92</f>
        <v>459028.63999999996</v>
      </c>
      <c r="F61" s="15"/>
    </row>
    <row r="62" spans="1:6" ht="13.5" customHeight="1">
      <c r="A62" s="42">
        <v>50</v>
      </c>
      <c r="B62" s="75" t="s">
        <v>143</v>
      </c>
      <c r="C62" s="76" t="s">
        <v>107</v>
      </c>
      <c r="D62" s="48">
        <v>88531</v>
      </c>
      <c r="E62" s="45">
        <f>D62*J92</f>
        <v>1443940.6099999999</v>
      </c>
      <c r="F62" s="15"/>
    </row>
    <row r="63" spans="1:6" ht="14.25">
      <c r="A63" s="42">
        <v>51</v>
      </c>
      <c r="B63" s="70" t="s">
        <v>64</v>
      </c>
      <c r="C63" s="76" t="s">
        <v>1</v>
      </c>
      <c r="D63" s="48">
        <v>75000</v>
      </c>
      <c r="E63" s="45">
        <f>D63*J93</f>
        <v>825000</v>
      </c>
      <c r="F63" s="15"/>
    </row>
    <row r="64" spans="1:6" ht="30" customHeight="1">
      <c r="A64" s="98">
        <v>52</v>
      </c>
      <c r="B64" s="46" t="s">
        <v>116</v>
      </c>
      <c r="C64" s="76" t="s">
        <v>107</v>
      </c>
      <c r="D64" s="48">
        <v>24000</v>
      </c>
      <c r="E64" s="45">
        <f>D64*J92</f>
        <v>391439.99999999994</v>
      </c>
      <c r="F64" s="15"/>
    </row>
    <row r="65" spans="1:6" ht="25.5" customHeight="1">
      <c r="A65" s="98">
        <v>53</v>
      </c>
      <c r="B65" s="77" t="s">
        <v>144</v>
      </c>
      <c r="C65" s="76" t="s">
        <v>107</v>
      </c>
      <c r="D65" s="48">
        <v>15040</v>
      </c>
      <c r="E65" s="45">
        <f>D65*J92</f>
        <v>245302.4</v>
      </c>
      <c r="F65" s="15"/>
    </row>
    <row r="66" spans="1:6" ht="12.75" customHeight="1">
      <c r="A66" s="42">
        <v>54</v>
      </c>
      <c r="B66" s="77" t="s">
        <v>119</v>
      </c>
      <c r="C66" s="76" t="s">
        <v>107</v>
      </c>
      <c r="D66" s="48">
        <v>10000</v>
      </c>
      <c r="E66" s="45">
        <f>D66*J92</f>
        <v>163100</v>
      </c>
      <c r="F66" s="15"/>
    </row>
    <row r="67" spans="1:6" ht="26.25" customHeight="1">
      <c r="A67" s="98">
        <v>55</v>
      </c>
      <c r="B67" s="78" t="s">
        <v>54</v>
      </c>
      <c r="C67" s="76" t="s">
        <v>107</v>
      </c>
      <c r="D67" s="48">
        <v>25000</v>
      </c>
      <c r="E67" s="45">
        <f>D67*J92</f>
        <v>407749.99999999994</v>
      </c>
      <c r="F67" s="15"/>
    </row>
    <row r="68" spans="1:6" ht="14.25">
      <c r="A68" s="42">
        <v>56</v>
      </c>
      <c r="B68" s="65" t="s">
        <v>55</v>
      </c>
      <c r="C68" s="76" t="s">
        <v>107</v>
      </c>
      <c r="D68" s="48">
        <v>40000</v>
      </c>
      <c r="E68" s="45">
        <f>D68*J92</f>
        <v>652400</v>
      </c>
      <c r="F68" s="15"/>
    </row>
    <row r="69" spans="1:6" ht="14.25">
      <c r="A69" s="42">
        <v>57</v>
      </c>
      <c r="B69" s="62" t="s">
        <v>18</v>
      </c>
      <c r="C69" s="76" t="s">
        <v>107</v>
      </c>
      <c r="D69" s="48">
        <v>17875</v>
      </c>
      <c r="E69" s="45">
        <f>D69*J92</f>
        <v>291541.25</v>
      </c>
      <c r="F69" s="15"/>
    </row>
    <row r="70" spans="1:6" ht="15">
      <c r="A70" s="52" t="s">
        <v>46</v>
      </c>
      <c r="B70" s="53"/>
      <c r="C70" s="79"/>
      <c r="D70" s="80"/>
      <c r="E70" s="56">
        <f>SUM(E18:E69)</f>
        <v>40537148.542899996</v>
      </c>
      <c r="F70" s="15"/>
    </row>
    <row r="71" spans="1:6" ht="15">
      <c r="A71" s="57" t="s">
        <v>58</v>
      </c>
      <c r="B71" s="43"/>
      <c r="C71" s="81"/>
      <c r="D71" s="82"/>
      <c r="E71" s="83"/>
      <c r="F71" s="15"/>
    </row>
    <row r="72" spans="1:6" ht="14.25">
      <c r="A72" s="42">
        <v>58</v>
      </c>
      <c r="B72" s="49" t="s">
        <v>19</v>
      </c>
      <c r="C72" s="76" t="s">
        <v>8</v>
      </c>
      <c r="D72" s="84">
        <v>2535300</v>
      </c>
      <c r="E72" s="85">
        <f>D72*J95</f>
        <v>1014120</v>
      </c>
      <c r="F72" s="15"/>
    </row>
    <row r="73" spans="1:6" ht="14.25">
      <c r="A73" s="42">
        <v>59</v>
      </c>
      <c r="B73" s="49" t="s">
        <v>22</v>
      </c>
      <c r="C73" s="76" t="s">
        <v>8</v>
      </c>
      <c r="D73" s="84">
        <v>579400</v>
      </c>
      <c r="E73" s="85">
        <f>D73*J95</f>
        <v>231760</v>
      </c>
      <c r="F73" s="15"/>
    </row>
    <row r="74" spans="1:6" ht="14.25">
      <c r="A74" s="42">
        <v>60</v>
      </c>
      <c r="B74" s="61" t="s">
        <v>23</v>
      </c>
      <c r="C74" s="76" t="s">
        <v>8</v>
      </c>
      <c r="D74" s="84">
        <v>484600</v>
      </c>
      <c r="E74" s="85">
        <f>D74*J95</f>
        <v>193840</v>
      </c>
      <c r="F74" s="15"/>
    </row>
    <row r="75" spans="1:6" ht="14.25">
      <c r="A75" s="42">
        <v>61</v>
      </c>
      <c r="B75" s="49" t="s">
        <v>20</v>
      </c>
      <c r="C75" s="76" t="s">
        <v>8</v>
      </c>
      <c r="D75" s="84">
        <v>520100</v>
      </c>
      <c r="E75" s="85">
        <f>D75*J95</f>
        <v>208040</v>
      </c>
      <c r="F75" s="15"/>
    </row>
    <row r="76" spans="1:6" ht="27" customHeight="1">
      <c r="A76" s="42">
        <v>62</v>
      </c>
      <c r="B76" s="86" t="s">
        <v>95</v>
      </c>
      <c r="C76" s="76" t="s">
        <v>8</v>
      </c>
      <c r="D76" s="84">
        <v>465600</v>
      </c>
      <c r="E76" s="85">
        <f>D76*J95</f>
        <v>186240</v>
      </c>
      <c r="F76" s="15"/>
    </row>
    <row r="77" spans="1:6" ht="28.5" customHeight="1">
      <c r="A77" s="42">
        <v>63</v>
      </c>
      <c r="B77" s="87" t="s">
        <v>123</v>
      </c>
      <c r="C77" s="76" t="s">
        <v>8</v>
      </c>
      <c r="D77" s="84">
        <v>58400</v>
      </c>
      <c r="E77" s="85">
        <f>D77*J95</f>
        <v>23360</v>
      </c>
      <c r="F77" s="15"/>
    </row>
    <row r="78" spans="1:6" ht="14.25">
      <c r="A78" s="42">
        <v>64</v>
      </c>
      <c r="B78" s="88" t="s">
        <v>30</v>
      </c>
      <c r="C78" s="47" t="s">
        <v>2</v>
      </c>
      <c r="D78" s="89">
        <v>1830100</v>
      </c>
      <c r="E78" s="85">
        <f>D78</f>
        <v>1830100</v>
      </c>
      <c r="F78" s="15"/>
    </row>
    <row r="79" spans="1:6" ht="15">
      <c r="A79" s="90" t="s">
        <v>117</v>
      </c>
      <c r="B79" s="91"/>
      <c r="C79" s="54"/>
      <c r="D79" s="55"/>
      <c r="E79" s="92">
        <f>SUM(E72:E78)</f>
        <v>3687460</v>
      </c>
      <c r="F79" s="15"/>
    </row>
    <row r="80" spans="1:11" ht="15.75" thickBot="1">
      <c r="A80" s="93" t="s">
        <v>9</v>
      </c>
      <c r="B80" s="94"/>
      <c r="C80" s="95"/>
      <c r="D80" s="96"/>
      <c r="E80" s="97">
        <f>E16+E70+E79</f>
        <v>46699999.6829</v>
      </c>
      <c r="F80" s="15"/>
      <c r="I80" s="100"/>
      <c r="J80" s="100"/>
      <c r="K80" s="100"/>
    </row>
    <row r="81" spans="1:12" ht="12.75">
      <c r="A81" s="237" t="s">
        <v>155</v>
      </c>
      <c r="B81" s="237"/>
      <c r="C81" s="237"/>
      <c r="D81" s="237"/>
      <c r="E81" s="237"/>
      <c r="F81" s="1"/>
      <c r="G81" s="4"/>
      <c r="H81" s="4"/>
      <c r="I81" s="107"/>
      <c r="J81" s="107"/>
      <c r="K81" s="108"/>
      <c r="L81" s="16"/>
    </row>
    <row r="82" spans="1:11" ht="12.75">
      <c r="A82" s="236"/>
      <c r="B82" s="236"/>
      <c r="C82" s="5"/>
      <c r="D82" s="2"/>
      <c r="E82" s="2"/>
      <c r="F82" s="3"/>
      <c r="G82" s="3"/>
      <c r="H82" s="3"/>
      <c r="I82" s="3"/>
      <c r="J82" s="3"/>
      <c r="K82" s="17"/>
    </row>
    <row r="83" spans="1:10" ht="12.75">
      <c r="A83" s="239" t="s">
        <v>131</v>
      </c>
      <c r="B83" s="239"/>
      <c r="C83" s="239"/>
      <c r="D83" s="239"/>
      <c r="E83" s="239"/>
      <c r="F83" s="6"/>
      <c r="G83" s="7"/>
      <c r="H83" s="7"/>
      <c r="I83" s="7"/>
      <c r="J83" s="7"/>
    </row>
    <row r="84" spans="1:10" ht="12.75">
      <c r="A84" s="238" t="s">
        <v>156</v>
      </c>
      <c r="B84" s="238"/>
      <c r="C84" s="238"/>
      <c r="D84" s="238"/>
      <c r="E84" s="238"/>
      <c r="F84" s="8"/>
      <c r="G84" s="8"/>
      <c r="H84" s="8"/>
      <c r="I84" s="8"/>
      <c r="J84" s="8"/>
    </row>
    <row r="85" spans="1:10" ht="12.75">
      <c r="A85" s="238" t="s">
        <v>157</v>
      </c>
      <c r="B85" s="238"/>
      <c r="C85" s="9"/>
      <c r="D85" s="9"/>
      <c r="E85" s="9"/>
      <c r="F85" s="8"/>
      <c r="G85" s="8"/>
      <c r="H85" s="8"/>
      <c r="I85" s="8"/>
      <c r="J85" s="8"/>
    </row>
    <row r="86" spans="1:11" ht="12.75">
      <c r="A86" s="9"/>
      <c r="B86" s="9"/>
      <c r="C86" s="9"/>
      <c r="D86" s="9"/>
      <c r="E86" s="9"/>
      <c r="F86" s="8"/>
      <c r="G86" s="8"/>
      <c r="H86" s="8"/>
      <c r="I86" s="8"/>
      <c r="J86" s="8"/>
      <c r="K86" s="113"/>
    </row>
    <row r="87" spans="1:11" ht="12.75">
      <c r="A87" s="109"/>
      <c r="B87" s="235" t="s">
        <v>126</v>
      </c>
      <c r="C87" s="235"/>
      <c r="D87" s="235"/>
      <c r="E87" s="113"/>
      <c r="F87" s="113"/>
      <c r="G87" s="113"/>
      <c r="H87" s="113"/>
      <c r="I87" s="113"/>
      <c r="J87" s="113"/>
      <c r="K87" s="113"/>
    </row>
    <row r="88" spans="5:11" ht="12.75">
      <c r="E88" s="113"/>
      <c r="F88" s="113"/>
      <c r="G88" s="113"/>
      <c r="H88" s="113"/>
      <c r="I88" s="113"/>
      <c r="J88" s="113"/>
      <c r="K88" s="113"/>
    </row>
    <row r="89" spans="5:11" ht="12.75">
      <c r="E89" s="113"/>
      <c r="F89" s="113"/>
      <c r="G89" s="113"/>
      <c r="H89" s="113"/>
      <c r="I89" s="113"/>
      <c r="J89" s="113"/>
      <c r="K89" s="113"/>
    </row>
    <row r="90" spans="5:11" ht="12.75">
      <c r="E90" s="113"/>
      <c r="F90" s="113"/>
      <c r="G90" s="113"/>
      <c r="H90" s="113"/>
      <c r="I90" s="18"/>
      <c r="J90" s="114">
        <v>2010</v>
      </c>
      <c r="K90" s="114"/>
    </row>
    <row r="91" spans="2:12" ht="12.75">
      <c r="B91" s="20"/>
      <c r="C91" s="100"/>
      <c r="D91" s="100"/>
      <c r="E91" s="113"/>
      <c r="F91" s="18" t="s">
        <v>0</v>
      </c>
      <c r="G91" s="21">
        <v>12.26</v>
      </c>
      <c r="H91" s="113"/>
      <c r="I91" s="18" t="s">
        <v>0</v>
      </c>
      <c r="J91" s="22">
        <v>12.26</v>
      </c>
      <c r="K91" s="18"/>
      <c r="L91" s="19"/>
    </row>
    <row r="92" spans="2:12" ht="12.75">
      <c r="B92" s="20"/>
      <c r="C92" s="100"/>
      <c r="D92" s="100"/>
      <c r="E92" s="113"/>
      <c r="F92" s="18" t="s">
        <v>107</v>
      </c>
      <c r="G92" s="23">
        <v>16.31</v>
      </c>
      <c r="H92" s="113"/>
      <c r="I92" s="18" t="s">
        <v>107</v>
      </c>
      <c r="J92" s="23">
        <v>16.31</v>
      </c>
      <c r="K92" s="18"/>
      <c r="L92" s="18"/>
    </row>
    <row r="93" spans="2:12" ht="12.75">
      <c r="B93" s="24"/>
      <c r="C93" s="100"/>
      <c r="D93" s="100"/>
      <c r="E93" s="113"/>
      <c r="F93" s="18" t="s">
        <v>1</v>
      </c>
      <c r="G93" s="23">
        <v>11</v>
      </c>
      <c r="H93" s="113"/>
      <c r="I93" s="18" t="s">
        <v>1</v>
      </c>
      <c r="J93" s="23">
        <v>11</v>
      </c>
      <c r="K93" s="18"/>
      <c r="L93" s="23"/>
    </row>
    <row r="94" spans="5:12" ht="12.75">
      <c r="E94" s="113"/>
      <c r="F94" s="18" t="s">
        <v>11</v>
      </c>
      <c r="G94" s="23">
        <v>19.98</v>
      </c>
      <c r="H94" s="113"/>
      <c r="I94" s="18" t="s">
        <v>11</v>
      </c>
      <c r="J94" s="23">
        <v>19.98</v>
      </c>
      <c r="K94" s="18"/>
      <c r="L94" s="18"/>
    </row>
    <row r="95" spans="5:12" ht="12.75">
      <c r="E95" s="113"/>
      <c r="F95" s="18" t="s">
        <v>8</v>
      </c>
      <c r="G95" s="23">
        <v>0.4</v>
      </c>
      <c r="H95" s="113"/>
      <c r="I95" s="18" t="s">
        <v>8</v>
      </c>
      <c r="J95" s="23">
        <v>0.4</v>
      </c>
      <c r="K95" s="18"/>
      <c r="L95" s="23"/>
    </row>
    <row r="96" spans="5:12" ht="12.75">
      <c r="E96" s="113"/>
      <c r="F96" s="18" t="s">
        <v>31</v>
      </c>
      <c r="G96" s="22">
        <v>10.7</v>
      </c>
      <c r="H96" s="113"/>
      <c r="I96" s="18" t="s">
        <v>31</v>
      </c>
      <c r="J96" s="22">
        <v>10.7</v>
      </c>
      <c r="K96" s="22"/>
      <c r="L96" s="18"/>
    </row>
    <row r="97" spans="5:12" ht="12.75">
      <c r="E97" s="113"/>
      <c r="F97" s="18" t="s">
        <v>109</v>
      </c>
      <c r="G97" s="23">
        <v>19</v>
      </c>
      <c r="H97" s="113"/>
      <c r="I97" s="18" t="s">
        <v>109</v>
      </c>
      <c r="J97" s="23">
        <v>19</v>
      </c>
      <c r="K97" s="18"/>
      <c r="L97" s="22"/>
    </row>
    <row r="98" spans="5:12" ht="12.75">
      <c r="E98" s="113"/>
      <c r="F98" s="113"/>
      <c r="G98" s="113"/>
      <c r="H98" s="113"/>
      <c r="I98" s="113"/>
      <c r="J98" s="113"/>
      <c r="K98" s="113"/>
      <c r="L98" s="23"/>
    </row>
    <row r="99" spans="3:11" ht="12.75">
      <c r="C99" s="25"/>
      <c r="E99" s="113"/>
      <c r="F99" s="113"/>
      <c r="G99" s="113"/>
      <c r="H99" s="113"/>
      <c r="I99" s="113"/>
      <c r="J99" s="113"/>
      <c r="K99" s="113"/>
    </row>
    <row r="100" spans="3:11" ht="12.75">
      <c r="C100" s="25"/>
      <c r="E100" s="113"/>
      <c r="F100" s="113"/>
      <c r="G100" s="113"/>
      <c r="H100" s="113"/>
      <c r="I100" s="113"/>
      <c r="J100" s="113"/>
      <c r="K100" s="113"/>
    </row>
    <row r="101" ht="12.75">
      <c r="C101" s="25"/>
    </row>
    <row r="102" ht="12.75">
      <c r="C102" s="25"/>
    </row>
  </sheetData>
  <mergeCells count="17">
    <mergeCell ref="M1:N1"/>
    <mergeCell ref="C7:E7"/>
    <mergeCell ref="C8:E8"/>
    <mergeCell ref="D3:E3"/>
    <mergeCell ref="J1:K1"/>
    <mergeCell ref="J2:K2"/>
    <mergeCell ref="J3:K3"/>
    <mergeCell ref="A6:E6"/>
    <mergeCell ref="A5:E5"/>
    <mergeCell ref="D1:E1"/>
    <mergeCell ref="D2:E2"/>
    <mergeCell ref="B87:D87"/>
    <mergeCell ref="A82:B82"/>
    <mergeCell ref="A81:E81"/>
    <mergeCell ref="A84:E84"/>
    <mergeCell ref="A83:E83"/>
    <mergeCell ref="A85:B85"/>
  </mergeCells>
  <printOptions/>
  <pageMargins left="0.51" right="0.7874015748031497" top="0.58" bottom="0.4724409448818898" header="0.58" footer="0.3937007874015748"/>
  <pageSetup horizontalDpi="600" verticalDpi="600" orientation="portrait" scale="82" r:id="rId3"/>
  <rowBreaks count="1" manualBreakCount="1">
    <brk id="59" max="4" man="1"/>
  </rowBreaks>
  <colBreaks count="1" manualBreakCount="1">
    <brk id="5" max="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19" customWidth="1"/>
    <col min="2" max="2" width="63.57421875" style="119" customWidth="1"/>
    <col min="3" max="3" width="7.7109375" style="119" customWidth="1"/>
    <col min="4" max="4" width="20.140625" style="119" customWidth="1"/>
    <col min="5" max="5" width="16.140625" style="119" customWidth="1"/>
    <col min="6" max="6" width="8.140625" style="119" customWidth="1"/>
    <col min="7" max="7" width="11.140625" style="119" customWidth="1"/>
    <col min="8" max="8" width="11.00390625" style="119" customWidth="1"/>
    <col min="9" max="9" width="7.140625" style="119" customWidth="1"/>
    <col min="10" max="10" width="10.8515625" style="119" customWidth="1"/>
    <col min="11" max="11" width="11.28125" style="119" customWidth="1"/>
    <col min="12" max="12" width="17.7109375" style="119" bestFit="1" customWidth="1"/>
    <col min="13" max="16384" width="9.140625" style="119" customWidth="1"/>
  </cols>
  <sheetData>
    <row r="1" spans="4:14" ht="12.75">
      <c r="D1" s="252" t="s">
        <v>44</v>
      </c>
      <c r="E1" s="252"/>
      <c r="J1" s="232"/>
      <c r="K1" s="232"/>
      <c r="M1" s="260"/>
      <c r="N1" s="260"/>
    </row>
    <row r="2" spans="4:11" ht="12.75">
      <c r="D2" s="252" t="s">
        <v>120</v>
      </c>
      <c r="E2" s="252"/>
      <c r="J2" s="233"/>
      <c r="K2" s="233"/>
    </row>
    <row r="3" spans="4:11" ht="12.75">
      <c r="D3" s="253" t="s">
        <v>204</v>
      </c>
      <c r="E3" s="253"/>
      <c r="J3" s="266"/>
      <c r="K3" s="266"/>
    </row>
    <row r="4" spans="2:11" ht="15.75">
      <c r="B4" s="228" t="s">
        <v>193</v>
      </c>
      <c r="D4" s="118"/>
      <c r="E4" s="118"/>
      <c r="J4" s="122"/>
      <c r="K4" s="122"/>
    </row>
    <row r="5" spans="1:14" ht="15.75">
      <c r="A5" s="254" t="s">
        <v>195</v>
      </c>
      <c r="B5" s="255"/>
      <c r="C5" s="255"/>
      <c r="D5" s="255"/>
      <c r="E5" s="255"/>
      <c r="F5" s="105"/>
      <c r="G5" s="105"/>
      <c r="H5" s="105"/>
      <c r="I5" s="105"/>
      <c r="J5" s="105"/>
      <c r="K5" s="105"/>
      <c r="L5" s="123"/>
      <c r="M5" s="123"/>
      <c r="N5" s="123"/>
    </row>
    <row r="6" spans="1:11" ht="16.5" thickBot="1">
      <c r="A6" s="264" t="s">
        <v>168</v>
      </c>
      <c r="B6" s="265"/>
      <c r="C6" s="265"/>
      <c r="D6" s="265"/>
      <c r="E6" s="265"/>
      <c r="F6" s="106"/>
      <c r="G6" s="106"/>
      <c r="H6" s="106"/>
      <c r="I6" s="106"/>
      <c r="J6" s="106"/>
      <c r="K6" s="106"/>
    </row>
    <row r="7" spans="1:11" ht="15" customHeight="1">
      <c r="A7" s="256" t="s">
        <v>169</v>
      </c>
      <c r="B7" s="124"/>
      <c r="C7" s="261" t="s">
        <v>45</v>
      </c>
      <c r="D7" s="262"/>
      <c r="E7" s="263"/>
      <c r="F7" s="125"/>
      <c r="G7" s="125"/>
      <c r="H7" s="125"/>
      <c r="I7" s="125"/>
      <c r="J7" s="125"/>
      <c r="K7" s="125"/>
    </row>
    <row r="8" spans="1:11" ht="15" thickBot="1">
      <c r="A8" s="257"/>
      <c r="B8" s="126" t="s">
        <v>38</v>
      </c>
      <c r="C8" s="229" t="s">
        <v>167</v>
      </c>
      <c r="D8" s="230"/>
      <c r="E8" s="231"/>
      <c r="F8" s="125"/>
      <c r="G8" s="125"/>
      <c r="H8" s="125"/>
      <c r="I8" s="125"/>
      <c r="J8" s="125"/>
      <c r="K8" s="125"/>
    </row>
    <row r="9" spans="1:5" ht="28.5" customHeight="1" thickBot="1">
      <c r="A9" s="258"/>
      <c r="B9" s="127"/>
      <c r="C9" s="128" t="s">
        <v>170</v>
      </c>
      <c r="D9" s="129" t="s">
        <v>65</v>
      </c>
      <c r="E9" s="130" t="s">
        <v>66</v>
      </c>
    </row>
    <row r="10" spans="1:6" ht="15">
      <c r="A10" s="131" t="s">
        <v>59</v>
      </c>
      <c r="B10" s="132"/>
      <c r="C10" s="133"/>
      <c r="D10" s="134"/>
      <c r="E10" s="135"/>
      <c r="F10" s="136"/>
    </row>
    <row r="11" spans="1:6" ht="15">
      <c r="A11" s="137">
        <v>1</v>
      </c>
      <c r="B11" s="138" t="s">
        <v>145</v>
      </c>
      <c r="C11" s="139" t="s">
        <v>8</v>
      </c>
      <c r="D11" s="140">
        <v>4966700</v>
      </c>
      <c r="E11" s="141">
        <f>D11*J104</f>
        <v>2086014</v>
      </c>
      <c r="F11" s="142"/>
    </row>
    <row r="12" spans="1:6" ht="30" customHeight="1">
      <c r="A12" s="137">
        <v>2</v>
      </c>
      <c r="B12" s="143" t="s">
        <v>118</v>
      </c>
      <c r="C12" s="144" t="s">
        <v>107</v>
      </c>
      <c r="D12" s="145">
        <v>35845</v>
      </c>
      <c r="E12" s="146">
        <f>D12*J101</f>
        <v>564185.9619999999</v>
      </c>
      <c r="F12" s="142"/>
    </row>
    <row r="13" spans="1:6" ht="15">
      <c r="A13" s="137">
        <v>3</v>
      </c>
      <c r="B13" s="147" t="s">
        <v>88</v>
      </c>
      <c r="C13" s="144" t="s">
        <v>1</v>
      </c>
      <c r="D13" s="145">
        <v>10900</v>
      </c>
      <c r="E13" s="141">
        <f>D13*J102</f>
        <v>170977.4</v>
      </c>
      <c r="F13" s="142"/>
    </row>
    <row r="14" spans="1:6" ht="15">
      <c r="A14" s="148">
        <v>4</v>
      </c>
      <c r="B14" s="147" t="s">
        <v>89</v>
      </c>
      <c r="C14" s="144" t="s">
        <v>107</v>
      </c>
      <c r="D14" s="145">
        <v>1428</v>
      </c>
      <c r="E14" s="141">
        <f>D14*J101</f>
        <v>22476.1488</v>
      </c>
      <c r="F14" s="142"/>
    </row>
    <row r="15" spans="1:6" ht="15">
      <c r="A15" s="137">
        <v>5</v>
      </c>
      <c r="B15" s="147" t="s">
        <v>90</v>
      </c>
      <c r="C15" s="144" t="s">
        <v>107</v>
      </c>
      <c r="D15" s="145">
        <v>2919</v>
      </c>
      <c r="E15" s="149">
        <f>D15*J101</f>
        <v>45943.8924</v>
      </c>
      <c r="F15" s="142"/>
    </row>
    <row r="16" spans="1:6" ht="15">
      <c r="A16" s="150" t="s">
        <v>171</v>
      </c>
      <c r="B16" s="151"/>
      <c r="C16" s="152"/>
      <c r="D16" s="153"/>
      <c r="E16" s="154">
        <f>SUM(E11:E15)</f>
        <v>2889597.4031999996</v>
      </c>
      <c r="F16" s="142"/>
    </row>
    <row r="17" spans="1:6" ht="15">
      <c r="A17" s="155" t="s">
        <v>60</v>
      </c>
      <c r="B17" s="156"/>
      <c r="C17" s="157"/>
      <c r="D17" s="158"/>
      <c r="E17" s="141"/>
      <c r="F17" s="142"/>
    </row>
    <row r="18" spans="1:6" ht="15">
      <c r="A18" s="137">
        <v>6</v>
      </c>
      <c r="B18" s="138" t="s">
        <v>39</v>
      </c>
      <c r="C18" s="144" t="s">
        <v>107</v>
      </c>
      <c r="D18" s="145">
        <v>329961.16</v>
      </c>
      <c r="E18" s="141">
        <f>D18*J101</f>
        <v>5193456.673935999</v>
      </c>
      <c r="F18" s="142"/>
    </row>
    <row r="19" spans="1:6" ht="12" customHeight="1">
      <c r="A19" s="137">
        <v>7</v>
      </c>
      <c r="B19" s="147" t="s">
        <v>172</v>
      </c>
      <c r="C19" s="144" t="s">
        <v>2</v>
      </c>
      <c r="D19" s="145">
        <v>5000000</v>
      </c>
      <c r="E19" s="141">
        <f>D19</f>
        <v>5000000</v>
      </c>
      <c r="F19" s="142"/>
    </row>
    <row r="20" spans="1:6" ht="12" customHeight="1">
      <c r="A20" s="137">
        <v>8</v>
      </c>
      <c r="B20" s="147" t="s">
        <v>173</v>
      </c>
      <c r="C20" s="144" t="s">
        <v>0</v>
      </c>
      <c r="D20" s="145">
        <v>351345</v>
      </c>
      <c r="E20" s="141">
        <v>4131821</v>
      </c>
      <c r="F20" s="142"/>
    </row>
    <row r="21" spans="1:6" ht="12.75" customHeight="1">
      <c r="A21" s="137">
        <v>9</v>
      </c>
      <c r="B21" s="147" t="s">
        <v>68</v>
      </c>
      <c r="C21" s="144" t="s">
        <v>107</v>
      </c>
      <c r="D21" s="145">
        <v>50775.65</v>
      </c>
      <c r="E21" s="141">
        <f>D21*J101</f>
        <v>799188.42074</v>
      </c>
      <c r="F21" s="159"/>
    </row>
    <row r="22" spans="1:6" ht="12" customHeight="1">
      <c r="A22" s="137">
        <v>10</v>
      </c>
      <c r="B22" s="147" t="s">
        <v>174</v>
      </c>
      <c r="C22" s="144" t="s">
        <v>0</v>
      </c>
      <c r="D22" s="145"/>
      <c r="E22" s="141"/>
      <c r="F22" s="160"/>
    </row>
    <row r="23" spans="1:6" ht="14.25" customHeight="1">
      <c r="A23" s="137">
        <v>11</v>
      </c>
      <c r="B23" s="161" t="s">
        <v>130</v>
      </c>
      <c r="C23" s="144" t="s">
        <v>0</v>
      </c>
      <c r="D23" s="145">
        <f>637.75+32.17+1000+110+108000</f>
        <v>109779.92</v>
      </c>
      <c r="E23" s="141">
        <f>D23*J100</f>
        <v>1291011.8592</v>
      </c>
      <c r="F23" s="160"/>
    </row>
    <row r="24" spans="1:6" ht="15.75" customHeight="1">
      <c r="A24" s="137">
        <v>12</v>
      </c>
      <c r="B24" s="147" t="s">
        <v>91</v>
      </c>
      <c r="C24" s="144" t="s">
        <v>0</v>
      </c>
      <c r="D24" s="145">
        <v>11000</v>
      </c>
      <c r="E24" s="141">
        <f>D24*J100</f>
        <v>129360</v>
      </c>
      <c r="F24" s="160"/>
    </row>
    <row r="25" spans="1:6" ht="15">
      <c r="A25" s="137">
        <v>13</v>
      </c>
      <c r="B25" s="147" t="s">
        <v>146</v>
      </c>
      <c r="C25" s="144" t="s">
        <v>111</v>
      </c>
      <c r="D25" s="145" t="s">
        <v>163</v>
      </c>
      <c r="E25" s="141">
        <f>148544*J100+3960*J101</f>
        <v>1809206.256</v>
      </c>
      <c r="F25" s="160"/>
    </row>
    <row r="26" spans="1:6" ht="15">
      <c r="A26" s="137">
        <v>14</v>
      </c>
      <c r="B26" s="162" t="s">
        <v>175</v>
      </c>
      <c r="C26" s="144" t="s">
        <v>107</v>
      </c>
      <c r="D26" s="163">
        <v>45528</v>
      </c>
      <c r="E26" s="141">
        <f>D26*J101</f>
        <v>716592.5088</v>
      </c>
      <c r="F26" s="160"/>
    </row>
    <row r="27" spans="1:6" ht="15">
      <c r="A27" s="137">
        <v>15</v>
      </c>
      <c r="B27" s="164" t="s">
        <v>67</v>
      </c>
      <c r="C27" s="144" t="s">
        <v>107</v>
      </c>
      <c r="D27" s="163">
        <f>1864+749.96+1248.88</f>
        <v>3862.84</v>
      </c>
      <c r="E27" s="141">
        <f>D27*J101</f>
        <v>60799.556464</v>
      </c>
      <c r="F27" s="160"/>
    </row>
    <row r="28" spans="1:6" ht="15">
      <c r="A28" s="137">
        <v>16</v>
      </c>
      <c r="B28" s="164" t="s">
        <v>147</v>
      </c>
      <c r="C28" s="144" t="s">
        <v>1</v>
      </c>
      <c r="D28" s="165">
        <v>140556</v>
      </c>
      <c r="E28" s="141">
        <f>D28*J102</f>
        <v>2204761.416</v>
      </c>
      <c r="F28" s="160"/>
    </row>
    <row r="29" spans="1:6" ht="15">
      <c r="A29" s="137">
        <v>17</v>
      </c>
      <c r="B29" s="164" t="s">
        <v>69</v>
      </c>
      <c r="C29" s="144" t="s">
        <v>1</v>
      </c>
      <c r="D29" s="145">
        <v>36883</v>
      </c>
      <c r="E29" s="141">
        <f>D29*J102</f>
        <v>578546.738</v>
      </c>
      <c r="F29" s="160"/>
    </row>
    <row r="30" spans="1:6" ht="15">
      <c r="A30" s="137">
        <v>18</v>
      </c>
      <c r="B30" s="164" t="s">
        <v>148</v>
      </c>
      <c r="C30" s="144" t="s">
        <v>0</v>
      </c>
      <c r="D30" s="145">
        <v>201375</v>
      </c>
      <c r="E30" s="141">
        <f>D30*J100</f>
        <v>2368170</v>
      </c>
      <c r="F30" s="160"/>
    </row>
    <row r="31" spans="1:6" ht="15">
      <c r="A31" s="137">
        <v>19</v>
      </c>
      <c r="B31" s="166" t="s">
        <v>70</v>
      </c>
      <c r="C31" s="144" t="s">
        <v>107</v>
      </c>
      <c r="D31" s="145">
        <v>24843</v>
      </c>
      <c r="E31" s="141">
        <f>D31*J101</f>
        <v>391018.88279999996</v>
      </c>
      <c r="F31" s="160"/>
    </row>
    <row r="32" spans="1:6" ht="15">
      <c r="A32" s="137">
        <v>20</v>
      </c>
      <c r="B32" s="147" t="s">
        <v>149</v>
      </c>
      <c r="C32" s="144" t="s">
        <v>111</v>
      </c>
      <c r="D32" s="167" t="s">
        <v>164</v>
      </c>
      <c r="E32" s="141">
        <f>124960.49*J100+3813.89*J101</f>
        <v>1529564.465444</v>
      </c>
      <c r="F32" s="160"/>
    </row>
    <row r="33" spans="1:6" ht="15">
      <c r="A33" s="137">
        <v>21</v>
      </c>
      <c r="B33" s="147" t="s">
        <v>71</v>
      </c>
      <c r="C33" s="144" t="s">
        <v>107</v>
      </c>
      <c r="D33" s="145">
        <v>27600</v>
      </c>
      <c r="E33" s="141">
        <v>434413</v>
      </c>
      <c r="F33" s="160"/>
    </row>
    <row r="34" spans="1:6" ht="15">
      <c r="A34" s="137">
        <v>22</v>
      </c>
      <c r="B34" s="168" t="s">
        <v>72</v>
      </c>
      <c r="C34" s="144" t="s">
        <v>107</v>
      </c>
      <c r="D34" s="145">
        <v>17800</v>
      </c>
      <c r="E34" s="141">
        <f>D34*J101</f>
        <v>280164.88</v>
      </c>
      <c r="F34" s="160"/>
    </row>
    <row r="35" spans="1:6" ht="15">
      <c r="A35" s="137">
        <v>23</v>
      </c>
      <c r="B35" s="169" t="s">
        <v>73</v>
      </c>
      <c r="C35" s="144" t="s">
        <v>11</v>
      </c>
      <c r="D35" s="145">
        <v>3703</v>
      </c>
      <c r="E35" s="141">
        <f>D35*J103</f>
        <v>68535.124</v>
      </c>
      <c r="F35" s="160"/>
    </row>
    <row r="36" spans="1:6" ht="15">
      <c r="A36" s="137">
        <v>24</v>
      </c>
      <c r="B36" s="170" t="s">
        <v>176</v>
      </c>
      <c r="C36" s="144" t="s">
        <v>107</v>
      </c>
      <c r="D36" s="145">
        <v>146558</v>
      </c>
      <c r="E36" s="141">
        <f>D36*J101</f>
        <v>2306764.2968</v>
      </c>
      <c r="F36" s="160"/>
    </row>
    <row r="37" spans="1:6" ht="14.25" customHeight="1">
      <c r="A37" s="137">
        <v>25</v>
      </c>
      <c r="B37" s="164" t="s">
        <v>74</v>
      </c>
      <c r="C37" s="144" t="s">
        <v>107</v>
      </c>
      <c r="D37" s="145">
        <v>1011</v>
      </c>
      <c r="E37" s="141">
        <f>D37*J101</f>
        <v>15912.7356</v>
      </c>
      <c r="F37" s="160"/>
    </row>
    <row r="38" spans="1:6" ht="15">
      <c r="A38" s="137">
        <v>26</v>
      </c>
      <c r="B38" s="171" t="s">
        <v>159</v>
      </c>
      <c r="C38" s="144" t="s">
        <v>0</v>
      </c>
      <c r="D38" s="145">
        <v>634.75</v>
      </c>
      <c r="E38" s="141">
        <f>D38*J100</f>
        <v>7464.66</v>
      </c>
      <c r="F38" s="160"/>
    </row>
    <row r="39" spans="1:6" ht="15">
      <c r="A39" s="137">
        <v>27</v>
      </c>
      <c r="B39" s="164" t="s">
        <v>196</v>
      </c>
      <c r="C39" s="144" t="s">
        <v>1</v>
      </c>
      <c r="D39" s="145">
        <v>11092</v>
      </c>
      <c r="E39" s="141">
        <f>D39*J102</f>
        <v>173989.112</v>
      </c>
      <c r="F39" s="160"/>
    </row>
    <row r="40" spans="1:6" ht="15">
      <c r="A40" s="137">
        <v>28</v>
      </c>
      <c r="B40" s="164" t="s">
        <v>177</v>
      </c>
      <c r="C40" s="144" t="s">
        <v>107</v>
      </c>
      <c r="D40" s="145">
        <v>11000</v>
      </c>
      <c r="E40" s="141">
        <f>D40*J101</f>
        <v>173135.6</v>
      </c>
      <c r="F40" s="160"/>
    </row>
    <row r="41" spans="1:6" ht="15">
      <c r="A41" s="137">
        <v>29</v>
      </c>
      <c r="B41" s="164" t="s">
        <v>75</v>
      </c>
      <c r="C41" s="144" t="s">
        <v>107</v>
      </c>
      <c r="D41" s="145">
        <v>5593</v>
      </c>
      <c r="E41" s="141">
        <f>D41*J101</f>
        <v>88031.58279999999</v>
      </c>
      <c r="F41" s="160"/>
    </row>
    <row r="42" spans="1:6" ht="15">
      <c r="A42" s="137">
        <v>30</v>
      </c>
      <c r="B42" s="164" t="s">
        <v>160</v>
      </c>
      <c r="C42" s="144" t="s">
        <v>1</v>
      </c>
      <c r="D42" s="172"/>
      <c r="E42" s="141"/>
      <c r="F42" s="160"/>
    </row>
    <row r="43" spans="1:6" ht="15">
      <c r="A43" s="137">
        <v>31</v>
      </c>
      <c r="B43" s="173" t="s">
        <v>150</v>
      </c>
      <c r="C43" s="144" t="s">
        <v>107</v>
      </c>
      <c r="D43" s="145">
        <v>34461</v>
      </c>
      <c r="E43" s="141">
        <f>D43*J101</f>
        <v>542402.3556</v>
      </c>
      <c r="F43" s="160"/>
    </row>
    <row r="44" spans="1:6" ht="15">
      <c r="A44" s="137">
        <v>32</v>
      </c>
      <c r="B44" s="147" t="s">
        <v>40</v>
      </c>
      <c r="C44" s="144" t="s">
        <v>107</v>
      </c>
      <c r="D44" s="145">
        <v>410</v>
      </c>
      <c r="E44" s="141">
        <f>D44*J101</f>
        <v>6453.236</v>
      </c>
      <c r="F44" s="160"/>
    </row>
    <row r="45" spans="1:6" ht="15">
      <c r="A45" s="137">
        <v>33</v>
      </c>
      <c r="B45" s="147" t="s">
        <v>41</v>
      </c>
      <c r="C45" s="144" t="s">
        <v>107</v>
      </c>
      <c r="D45" s="145">
        <v>468</v>
      </c>
      <c r="E45" s="141">
        <f>D45*J101</f>
        <v>7366.132799999999</v>
      </c>
      <c r="F45" s="160"/>
    </row>
    <row r="46" spans="1:6" ht="15">
      <c r="A46" s="137">
        <v>34</v>
      </c>
      <c r="B46" s="174" t="s">
        <v>151</v>
      </c>
      <c r="C46" s="144" t="s">
        <v>114</v>
      </c>
      <c r="D46" s="145" t="s">
        <v>165</v>
      </c>
      <c r="E46" s="141">
        <f>32779*J105+25824*J100</f>
        <v>697038.24</v>
      </c>
      <c r="F46" s="160"/>
    </row>
    <row r="47" spans="1:6" ht="15">
      <c r="A47" s="137">
        <v>35</v>
      </c>
      <c r="B47" s="168" t="s">
        <v>152</v>
      </c>
      <c r="C47" s="144" t="s">
        <v>107</v>
      </c>
      <c r="D47" s="145">
        <v>86020</v>
      </c>
      <c r="E47" s="141">
        <f>D47*J101</f>
        <v>1353920.392</v>
      </c>
      <c r="F47" s="160"/>
    </row>
    <row r="48" spans="1:6" ht="15">
      <c r="A48" s="137">
        <v>36</v>
      </c>
      <c r="B48" s="147" t="s">
        <v>161</v>
      </c>
      <c r="C48" s="144" t="s">
        <v>107</v>
      </c>
      <c r="D48" s="145">
        <v>686</v>
      </c>
      <c r="E48" s="141">
        <v>10797</v>
      </c>
      <c r="F48" s="160"/>
    </row>
    <row r="49" spans="1:6" ht="27.75" customHeight="1">
      <c r="A49" s="137">
        <v>37</v>
      </c>
      <c r="B49" s="175" t="s">
        <v>121</v>
      </c>
      <c r="C49" s="176" t="s">
        <v>111</v>
      </c>
      <c r="D49" s="145" t="s">
        <v>166</v>
      </c>
      <c r="E49" s="141">
        <f>1039*J100+1195*J101</f>
        <v>31027.462</v>
      </c>
      <c r="F49" s="160"/>
    </row>
    <row r="50" spans="1:6" ht="14.25" customHeight="1">
      <c r="A50" s="137">
        <v>38</v>
      </c>
      <c r="B50" s="147" t="s">
        <v>76</v>
      </c>
      <c r="C50" s="144" t="s">
        <v>0</v>
      </c>
      <c r="D50" s="145">
        <v>72000</v>
      </c>
      <c r="E50" s="141">
        <f>D50*J100</f>
        <v>846720</v>
      </c>
      <c r="F50" s="160"/>
    </row>
    <row r="51" spans="1:6" ht="15">
      <c r="A51" s="137">
        <v>39</v>
      </c>
      <c r="B51" s="147" t="s">
        <v>42</v>
      </c>
      <c r="C51" s="144" t="s">
        <v>107</v>
      </c>
      <c r="D51" s="163">
        <v>15203</v>
      </c>
      <c r="E51" s="141">
        <f>D51*J101</f>
        <v>239289.1388</v>
      </c>
      <c r="F51" s="160"/>
    </row>
    <row r="52" spans="1:6" ht="15">
      <c r="A52" s="137">
        <v>40</v>
      </c>
      <c r="B52" s="147" t="s">
        <v>77</v>
      </c>
      <c r="C52" s="144" t="s">
        <v>107</v>
      </c>
      <c r="D52" s="163">
        <v>3960</v>
      </c>
      <c r="E52" s="141">
        <f>D52*J101</f>
        <v>62328.816</v>
      </c>
      <c r="F52" s="160"/>
    </row>
    <row r="53" spans="1:6" ht="15">
      <c r="A53" s="137">
        <v>41</v>
      </c>
      <c r="B53" s="147" t="s">
        <v>43</v>
      </c>
      <c r="C53" s="144" t="s">
        <v>107</v>
      </c>
      <c r="D53" s="145">
        <v>60000</v>
      </c>
      <c r="E53" s="141">
        <f>D53*J101</f>
        <v>944376</v>
      </c>
      <c r="F53" s="160"/>
    </row>
    <row r="54" spans="1:6" ht="15">
      <c r="A54" s="137">
        <v>42</v>
      </c>
      <c r="B54" s="147" t="s">
        <v>153</v>
      </c>
      <c r="C54" s="144" t="s">
        <v>0</v>
      </c>
      <c r="D54" s="145"/>
      <c r="E54" s="141"/>
      <c r="F54" s="160"/>
    </row>
    <row r="55" spans="1:6" ht="15">
      <c r="A55" s="137">
        <v>43</v>
      </c>
      <c r="B55" s="164" t="s">
        <v>78</v>
      </c>
      <c r="C55" s="144" t="s">
        <v>11</v>
      </c>
      <c r="D55" s="145">
        <v>15936</v>
      </c>
      <c r="E55" s="149">
        <v>294942</v>
      </c>
      <c r="F55" s="160"/>
    </row>
    <row r="56" spans="1:6" ht="15">
      <c r="A56" s="137">
        <v>44</v>
      </c>
      <c r="B56" s="164" t="s">
        <v>79</v>
      </c>
      <c r="C56" s="144" t="s">
        <v>1</v>
      </c>
      <c r="D56" s="145">
        <v>867</v>
      </c>
      <c r="E56" s="141">
        <f>D56*J102</f>
        <v>13599.762</v>
      </c>
      <c r="F56" s="160"/>
    </row>
    <row r="57" spans="1:6" ht="15">
      <c r="A57" s="137">
        <v>45</v>
      </c>
      <c r="B57" s="164" t="s">
        <v>80</v>
      </c>
      <c r="C57" s="144" t="s">
        <v>107</v>
      </c>
      <c r="D57" s="145">
        <v>1450</v>
      </c>
      <c r="E57" s="141">
        <f>D57*J101</f>
        <v>22822.42</v>
      </c>
      <c r="F57" s="160"/>
    </row>
    <row r="58" spans="1:7" ht="15">
      <c r="A58" s="137">
        <v>46</v>
      </c>
      <c r="B58" s="147" t="s">
        <v>81</v>
      </c>
      <c r="C58" s="144" t="s">
        <v>1</v>
      </c>
      <c r="D58" s="145">
        <v>42547</v>
      </c>
      <c r="E58" s="177">
        <f>D58*J102</f>
        <v>667392.242</v>
      </c>
      <c r="F58" s="160"/>
      <c r="G58" s="178"/>
    </row>
    <row r="59" spans="1:6" ht="15">
      <c r="A59" s="137">
        <v>47</v>
      </c>
      <c r="B59" s="147" t="s">
        <v>82</v>
      </c>
      <c r="C59" s="144" t="s">
        <v>0</v>
      </c>
      <c r="D59" s="172">
        <v>8000</v>
      </c>
      <c r="E59" s="141">
        <f>D59*J100</f>
        <v>94080</v>
      </c>
      <c r="F59" s="160"/>
    </row>
    <row r="60" spans="1:6" ht="15">
      <c r="A60" s="137">
        <v>48</v>
      </c>
      <c r="B60" s="147" t="s">
        <v>162</v>
      </c>
      <c r="C60" s="179" t="s">
        <v>107</v>
      </c>
      <c r="D60" s="163">
        <v>5220</v>
      </c>
      <c r="E60" s="180">
        <f>D60*J101</f>
        <v>82160.712</v>
      </c>
      <c r="F60" s="160"/>
    </row>
    <row r="61" spans="1:6" ht="15">
      <c r="A61" s="137">
        <v>49</v>
      </c>
      <c r="B61" s="147" t="s">
        <v>154</v>
      </c>
      <c r="C61" s="176" t="s">
        <v>107</v>
      </c>
      <c r="D61" s="163">
        <f>2082+87748</f>
        <v>89830</v>
      </c>
      <c r="E61" s="141">
        <f>D61*J101</f>
        <v>1413888.268</v>
      </c>
      <c r="F61" s="160"/>
    </row>
    <row r="62" spans="1:6" ht="13.5" customHeight="1">
      <c r="A62" s="137">
        <v>50</v>
      </c>
      <c r="B62" s="181" t="s">
        <v>83</v>
      </c>
      <c r="C62" s="176" t="s">
        <v>1</v>
      </c>
      <c r="D62" s="145">
        <v>70233.48</v>
      </c>
      <c r="E62" s="141">
        <f>D62*J102</f>
        <v>1101682.36728</v>
      </c>
      <c r="F62" s="160"/>
    </row>
    <row r="63" spans="1:6" ht="27" customHeight="1">
      <c r="A63" s="137">
        <v>51</v>
      </c>
      <c r="B63" s="182" t="s">
        <v>93</v>
      </c>
      <c r="C63" s="176" t="s">
        <v>107</v>
      </c>
      <c r="D63" s="145">
        <v>24000</v>
      </c>
      <c r="E63" s="141">
        <f>D63*J101</f>
        <v>377750.39999999997</v>
      </c>
      <c r="F63" s="160"/>
    </row>
    <row r="64" spans="1:6" ht="16.5" customHeight="1">
      <c r="A64" s="137">
        <v>52</v>
      </c>
      <c r="B64" s="183" t="s">
        <v>178</v>
      </c>
      <c r="C64" s="176" t="s">
        <v>107</v>
      </c>
      <c r="D64" s="145">
        <v>10000</v>
      </c>
      <c r="E64" s="141">
        <f>D64*J101</f>
        <v>157396</v>
      </c>
      <c r="F64" s="160"/>
    </row>
    <row r="65" spans="1:6" ht="27" customHeight="1">
      <c r="A65" s="137">
        <v>53</v>
      </c>
      <c r="B65" s="184" t="s">
        <v>92</v>
      </c>
      <c r="C65" s="176" t="s">
        <v>107</v>
      </c>
      <c r="D65" s="163">
        <v>25000</v>
      </c>
      <c r="E65" s="141">
        <f>D65*J101</f>
        <v>393490</v>
      </c>
      <c r="F65" s="160"/>
    </row>
    <row r="66" spans="1:6" ht="15">
      <c r="A66" s="137">
        <v>54</v>
      </c>
      <c r="B66" s="181" t="s">
        <v>94</v>
      </c>
      <c r="C66" s="176" t="s">
        <v>107</v>
      </c>
      <c r="D66" s="163">
        <v>40000</v>
      </c>
      <c r="E66" s="141">
        <f>D66*J101</f>
        <v>629584</v>
      </c>
      <c r="F66" s="160"/>
    </row>
    <row r="67" spans="1:6" ht="30">
      <c r="A67" s="137">
        <v>55</v>
      </c>
      <c r="B67" s="184" t="s">
        <v>158</v>
      </c>
      <c r="C67" s="176" t="s">
        <v>0</v>
      </c>
      <c r="D67" s="145">
        <v>7500</v>
      </c>
      <c r="E67" s="141">
        <f>D67*J100</f>
        <v>88200</v>
      </c>
      <c r="F67" s="160"/>
    </row>
    <row r="68" spans="1:6" ht="15">
      <c r="A68" s="137">
        <v>56</v>
      </c>
      <c r="B68" s="181" t="s">
        <v>201</v>
      </c>
      <c r="C68" s="176" t="s">
        <v>107</v>
      </c>
      <c r="D68" s="145">
        <v>21450</v>
      </c>
      <c r="E68" s="141">
        <f>D68*J101</f>
        <v>337614.42</v>
      </c>
      <c r="F68" s="160"/>
    </row>
    <row r="69" spans="1:6" ht="15">
      <c r="A69" s="137">
        <v>57</v>
      </c>
      <c r="B69" s="181" t="s">
        <v>179</v>
      </c>
      <c r="C69" s="176" t="s">
        <v>107</v>
      </c>
      <c r="D69" s="145">
        <v>3230</v>
      </c>
      <c r="E69" s="141">
        <f>D69*J101</f>
        <v>50838.907999999996</v>
      </c>
      <c r="F69" s="160"/>
    </row>
    <row r="70" spans="1:6" ht="15">
      <c r="A70" s="137">
        <v>58</v>
      </c>
      <c r="B70" s="181" t="s">
        <v>180</v>
      </c>
      <c r="C70" s="176" t="s">
        <v>0</v>
      </c>
      <c r="D70" s="145">
        <v>455</v>
      </c>
      <c r="E70" s="141">
        <f>D70*J100</f>
        <v>5350.8</v>
      </c>
      <c r="F70" s="160"/>
    </row>
    <row r="71" spans="1:6" ht="15">
      <c r="A71" s="137">
        <v>59</v>
      </c>
      <c r="B71" s="181" t="s">
        <v>203</v>
      </c>
      <c r="C71" s="176" t="s">
        <v>107</v>
      </c>
      <c r="D71" s="145">
        <v>6581</v>
      </c>
      <c r="E71" s="141">
        <f>D71*J101</f>
        <v>103582.3076</v>
      </c>
      <c r="F71" s="160"/>
    </row>
    <row r="72" spans="1:6" ht="15">
      <c r="A72" s="150" t="s">
        <v>181</v>
      </c>
      <c r="B72" s="185"/>
      <c r="C72" s="186"/>
      <c r="D72" s="187"/>
      <c r="E72" s="154">
        <f>SUM(E18:E71)</f>
        <v>40328002.148664</v>
      </c>
      <c r="F72" s="160"/>
    </row>
    <row r="73" spans="1:6" ht="15">
      <c r="A73" s="188" t="s">
        <v>125</v>
      </c>
      <c r="B73" s="189"/>
      <c r="C73" s="190"/>
      <c r="D73" s="191"/>
      <c r="E73" s="149"/>
      <c r="F73" s="160"/>
    </row>
    <row r="74" spans="1:6" ht="15">
      <c r="A74" s="137">
        <v>60</v>
      </c>
      <c r="B74" s="147" t="s">
        <v>85</v>
      </c>
      <c r="C74" s="176" t="s">
        <v>8</v>
      </c>
      <c r="D74" s="163">
        <v>3129600</v>
      </c>
      <c r="E74" s="141">
        <f>D74*J104</f>
        <v>1314432</v>
      </c>
      <c r="F74" s="160"/>
    </row>
    <row r="75" spans="1:6" ht="15">
      <c r="A75" s="137">
        <v>61</v>
      </c>
      <c r="B75" s="147" t="s">
        <v>84</v>
      </c>
      <c r="C75" s="176" t="s">
        <v>8</v>
      </c>
      <c r="D75" s="163">
        <v>769700</v>
      </c>
      <c r="E75" s="141">
        <f>D75*J104</f>
        <v>323274</v>
      </c>
      <c r="F75" s="160"/>
    </row>
    <row r="76" spans="1:6" ht="28.5" customHeight="1">
      <c r="A76" s="137">
        <v>62</v>
      </c>
      <c r="B76" s="192" t="s">
        <v>86</v>
      </c>
      <c r="C76" s="176" t="s">
        <v>8</v>
      </c>
      <c r="D76" s="163">
        <v>684100</v>
      </c>
      <c r="E76" s="141">
        <f>D76*J104</f>
        <v>287322</v>
      </c>
      <c r="F76" s="160"/>
    </row>
    <row r="77" spans="1:6" ht="15">
      <c r="A77" s="137">
        <v>63</v>
      </c>
      <c r="B77" s="147" t="s">
        <v>87</v>
      </c>
      <c r="C77" s="176" t="s">
        <v>8</v>
      </c>
      <c r="D77" s="193">
        <v>673800</v>
      </c>
      <c r="E77" s="141">
        <f>D77*J104</f>
        <v>282996</v>
      </c>
      <c r="F77" s="160"/>
    </row>
    <row r="78" spans="1:6" ht="27.75" customHeight="1">
      <c r="A78" s="137">
        <v>64</v>
      </c>
      <c r="B78" s="194" t="s">
        <v>182</v>
      </c>
      <c r="C78" s="176" t="s">
        <v>8</v>
      </c>
      <c r="D78" s="163">
        <v>785800</v>
      </c>
      <c r="E78" s="141">
        <f>D78*J104</f>
        <v>330036</v>
      </c>
      <c r="F78" s="160"/>
    </row>
    <row r="79" spans="1:6" ht="30">
      <c r="A79" s="137">
        <v>65</v>
      </c>
      <c r="B79" s="195" t="s">
        <v>124</v>
      </c>
      <c r="C79" s="176" t="s">
        <v>8</v>
      </c>
      <c r="D79" s="163">
        <v>72000</v>
      </c>
      <c r="E79" s="141">
        <f>D79*J104</f>
        <v>30240</v>
      </c>
      <c r="F79" s="160"/>
    </row>
    <row r="80" spans="1:6" ht="27.75" customHeight="1">
      <c r="A80" s="137">
        <v>66</v>
      </c>
      <c r="B80" s="196" t="s">
        <v>183</v>
      </c>
      <c r="C80" s="144" t="s">
        <v>2</v>
      </c>
      <c r="D80" s="193">
        <v>2214100</v>
      </c>
      <c r="E80" s="141">
        <f>D80</f>
        <v>2214100</v>
      </c>
      <c r="F80" s="160"/>
    </row>
    <row r="81" spans="1:6" ht="15">
      <c r="A81" s="150" t="s">
        <v>184</v>
      </c>
      <c r="B81" s="197"/>
      <c r="C81" s="152"/>
      <c r="D81" s="198">
        <f>SUM(D74:D79)</f>
        <v>6115000</v>
      </c>
      <c r="E81" s="154">
        <f>SUM(E74:E80)</f>
        <v>4782400</v>
      </c>
      <c r="F81" s="160"/>
    </row>
    <row r="82" spans="1:11" ht="15.75" thickBot="1">
      <c r="A82" s="199" t="s">
        <v>185</v>
      </c>
      <c r="B82" s="200"/>
      <c r="C82" s="201"/>
      <c r="D82" s="202"/>
      <c r="E82" s="203">
        <f>E81+E72+E16</f>
        <v>47999999.551864</v>
      </c>
      <c r="F82" s="160"/>
      <c r="I82" s="125"/>
      <c r="J82" s="125"/>
      <c r="K82" s="125"/>
    </row>
    <row r="83" spans="1:12" ht="12.75">
      <c r="A83" s="222" t="s">
        <v>191</v>
      </c>
      <c r="B83" s="222"/>
      <c r="C83" s="222"/>
      <c r="D83" s="223"/>
      <c r="E83" s="224"/>
      <c r="F83" s="116"/>
      <c r="G83" s="121"/>
      <c r="H83" s="121"/>
      <c r="I83" s="204"/>
      <c r="J83" s="204"/>
      <c r="K83" s="205"/>
      <c r="L83" s="206"/>
    </row>
    <row r="84" spans="1:10" ht="10.5" customHeight="1">
      <c r="A84" s="250" t="s">
        <v>202</v>
      </c>
      <c r="B84" s="250"/>
      <c r="C84" s="226"/>
      <c r="D84" s="223"/>
      <c r="E84" s="223"/>
      <c r="F84" s="116"/>
      <c r="G84" s="116"/>
      <c r="H84" s="116"/>
      <c r="I84" s="116"/>
      <c r="J84" s="116"/>
    </row>
    <row r="85" spans="1:10" ht="9" customHeight="1">
      <c r="A85" s="225"/>
      <c r="B85" s="225" t="s">
        <v>186</v>
      </c>
      <c r="C85" s="226"/>
      <c r="D85" s="223"/>
      <c r="E85" s="223"/>
      <c r="F85" s="116"/>
      <c r="G85" s="116"/>
      <c r="H85" s="116"/>
      <c r="I85" s="116"/>
      <c r="J85" s="116"/>
    </row>
    <row r="86" spans="1:10" ht="10.5" customHeight="1">
      <c r="A86" s="225"/>
      <c r="B86" s="225" t="s">
        <v>187</v>
      </c>
      <c r="C86" s="226"/>
      <c r="D86" s="223"/>
      <c r="E86" s="223"/>
      <c r="F86" s="116"/>
      <c r="G86" s="116"/>
      <c r="H86" s="116"/>
      <c r="I86" s="116"/>
      <c r="J86" s="116"/>
    </row>
    <row r="87" spans="1:10" ht="11.25" customHeight="1">
      <c r="A87" s="225"/>
      <c r="B87" s="225" t="s">
        <v>188</v>
      </c>
      <c r="C87" s="226"/>
      <c r="D87" s="223"/>
      <c r="E87" s="223"/>
      <c r="F87" s="116"/>
      <c r="G87" s="116"/>
      <c r="H87" s="116"/>
      <c r="I87" s="116"/>
      <c r="J87" s="116"/>
    </row>
    <row r="88" spans="1:10" ht="11.25" customHeight="1">
      <c r="A88" s="225"/>
      <c r="B88" s="225" t="s">
        <v>189</v>
      </c>
      <c r="C88" s="226"/>
      <c r="D88" s="223"/>
      <c r="E88" s="223"/>
      <c r="F88" s="116"/>
      <c r="G88" s="116"/>
      <c r="H88" s="116"/>
      <c r="I88" s="116"/>
      <c r="J88" s="116"/>
    </row>
    <row r="89" spans="1:10" ht="11.25" customHeight="1">
      <c r="A89" s="225"/>
      <c r="B89" s="225" t="s">
        <v>190</v>
      </c>
      <c r="C89" s="226"/>
      <c r="D89" s="223"/>
      <c r="E89" s="223"/>
      <c r="F89" s="116"/>
      <c r="G89" s="116"/>
      <c r="H89" s="116"/>
      <c r="I89" s="116"/>
      <c r="J89" s="116"/>
    </row>
    <row r="90" spans="1:10" ht="11.25" customHeight="1">
      <c r="A90" s="225"/>
      <c r="B90" s="225" t="s">
        <v>192</v>
      </c>
      <c r="C90" s="226"/>
      <c r="D90" s="223"/>
      <c r="E90" s="223"/>
      <c r="F90" s="116"/>
      <c r="G90" s="116"/>
      <c r="H90" s="116"/>
      <c r="I90" s="116"/>
      <c r="J90" s="116"/>
    </row>
    <row r="91" spans="1:10" ht="12.75">
      <c r="A91" s="251" t="s">
        <v>197</v>
      </c>
      <c r="B91" s="251"/>
      <c r="C91" s="226"/>
      <c r="D91" s="223"/>
      <c r="E91" s="223"/>
      <c r="F91" s="207"/>
      <c r="G91" s="117"/>
      <c r="H91" s="117"/>
      <c r="I91" s="117"/>
      <c r="J91" s="117"/>
    </row>
    <row r="92" spans="1:10" ht="12.75">
      <c r="A92" s="266" t="s">
        <v>198</v>
      </c>
      <c r="B92" s="266"/>
      <c r="C92" s="266"/>
      <c r="D92" s="266"/>
      <c r="E92" s="266"/>
      <c r="F92" s="115"/>
      <c r="G92" s="115"/>
      <c r="H92" s="115"/>
      <c r="I92" s="115"/>
      <c r="J92" s="115"/>
    </row>
    <row r="93" spans="1:5" ht="12.75">
      <c r="A93" s="266" t="s">
        <v>200</v>
      </c>
      <c r="B93" s="266"/>
      <c r="C93" s="227"/>
      <c r="D93" s="227"/>
      <c r="E93" s="227"/>
    </row>
    <row r="94" spans="1:5" ht="12.75">
      <c r="A94" s="227" t="s">
        <v>199</v>
      </c>
      <c r="B94" s="227"/>
      <c r="C94" s="227"/>
      <c r="D94" s="227"/>
      <c r="E94" s="227"/>
    </row>
    <row r="95" ht="12.75">
      <c r="A95" s="119" t="s">
        <v>194</v>
      </c>
    </row>
    <row r="96" spans="1:3" ht="12.75">
      <c r="A96" s="208"/>
      <c r="B96" s="259"/>
      <c r="C96" s="260"/>
    </row>
    <row r="99" spans="9:11" ht="13.5" thickBot="1">
      <c r="I99" s="120"/>
      <c r="J99" s="209">
        <v>2011</v>
      </c>
      <c r="K99" s="209"/>
    </row>
    <row r="100" spans="2:11" ht="12.75">
      <c r="B100" s="210"/>
      <c r="C100" s="211"/>
      <c r="D100" s="212"/>
      <c r="F100" s="120" t="s">
        <v>0</v>
      </c>
      <c r="G100" s="213">
        <v>12.26</v>
      </c>
      <c r="I100" s="120" t="s">
        <v>0</v>
      </c>
      <c r="J100" s="214">
        <v>11.76</v>
      </c>
      <c r="K100" s="120"/>
    </row>
    <row r="101" spans="2:12" ht="12.75">
      <c r="B101" s="210"/>
      <c r="C101" s="215"/>
      <c r="D101" s="216"/>
      <c r="F101" s="120" t="s">
        <v>107</v>
      </c>
      <c r="G101" s="217">
        <v>16.31</v>
      </c>
      <c r="I101" s="120" t="s">
        <v>107</v>
      </c>
      <c r="J101" s="217">
        <v>15.7396</v>
      </c>
      <c r="K101" s="120"/>
      <c r="L101" s="209"/>
    </row>
    <row r="102" spans="2:12" ht="13.5" thickBot="1">
      <c r="B102" s="218"/>
      <c r="C102" s="219"/>
      <c r="D102" s="220"/>
      <c r="F102" s="120" t="s">
        <v>1</v>
      </c>
      <c r="G102" s="217">
        <v>11</v>
      </c>
      <c r="I102" s="120" t="s">
        <v>1</v>
      </c>
      <c r="J102" s="217">
        <v>15.686</v>
      </c>
      <c r="K102" s="120"/>
      <c r="L102" s="120"/>
    </row>
    <row r="103" spans="6:12" ht="12.75">
      <c r="F103" s="120" t="s">
        <v>11</v>
      </c>
      <c r="G103" s="217">
        <v>19.98</v>
      </c>
      <c r="I103" s="120" t="s">
        <v>11</v>
      </c>
      <c r="J103" s="217">
        <v>18.508</v>
      </c>
      <c r="K103" s="120"/>
      <c r="L103" s="217"/>
    </row>
    <row r="104" spans="6:12" ht="12.75">
      <c r="F104" s="120" t="s">
        <v>8</v>
      </c>
      <c r="G104" s="217">
        <v>0.4</v>
      </c>
      <c r="I104" s="120" t="s">
        <v>8</v>
      </c>
      <c r="J104" s="217">
        <v>0.42</v>
      </c>
      <c r="K104" s="120"/>
      <c r="L104" s="120"/>
    </row>
    <row r="105" spans="6:12" ht="12.75">
      <c r="F105" s="120" t="s">
        <v>31</v>
      </c>
      <c r="G105" s="214">
        <v>10.7</v>
      </c>
      <c r="I105" s="120" t="s">
        <v>31</v>
      </c>
      <c r="J105" s="214">
        <v>12</v>
      </c>
      <c r="K105" s="214"/>
      <c r="L105" s="217"/>
    </row>
    <row r="106" spans="6:12" ht="12.75">
      <c r="F106" s="120" t="s">
        <v>109</v>
      </c>
      <c r="G106" s="217">
        <v>19</v>
      </c>
      <c r="I106" s="120" t="s">
        <v>109</v>
      </c>
      <c r="J106" s="217">
        <v>17.448</v>
      </c>
      <c r="K106" s="120"/>
      <c r="L106" s="120"/>
    </row>
    <row r="107" ht="12.75">
      <c r="L107" s="214"/>
    </row>
    <row r="108" spans="3:12" ht="12.75">
      <c r="C108" s="221"/>
      <c r="L108" s="217"/>
    </row>
    <row r="109" ht="12.75">
      <c r="C109" s="221"/>
    </row>
    <row r="110" ht="12.75">
      <c r="C110" s="221"/>
    </row>
    <row r="111" ht="12.75">
      <c r="C111" s="221"/>
    </row>
  </sheetData>
  <mergeCells count="17">
    <mergeCell ref="B96:C96"/>
    <mergeCell ref="M1:N1"/>
    <mergeCell ref="C7:E7"/>
    <mergeCell ref="C8:E8"/>
    <mergeCell ref="J1:K1"/>
    <mergeCell ref="J2:K2"/>
    <mergeCell ref="A6:E6"/>
    <mergeCell ref="J3:K3"/>
    <mergeCell ref="A92:E92"/>
    <mergeCell ref="A93:B93"/>
    <mergeCell ref="A84:B84"/>
    <mergeCell ref="A91:B91"/>
    <mergeCell ref="D1:E1"/>
    <mergeCell ref="D2:E2"/>
    <mergeCell ref="D3:E3"/>
    <mergeCell ref="A5:E5"/>
    <mergeCell ref="A7:A9"/>
  </mergeCells>
  <printOptions/>
  <pageMargins left="0.43" right="0.75" top="0.43" bottom="0.27" header="0.17" footer="0.28"/>
  <pageSetup horizontalDpi="600" verticalDpi="600" orientation="portrait" scale="83" r:id="rId3"/>
  <rowBreaks count="1" manualBreakCount="1">
    <brk id="58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IGOREA</dc:creator>
  <cp:keywords/>
  <dc:description/>
  <cp:lastModifiedBy>Olesea</cp:lastModifiedBy>
  <cp:lastPrinted>2012-02-28T11:59:24Z</cp:lastPrinted>
  <dcterms:created xsi:type="dcterms:W3CDTF">2008-12-17T12:30:25Z</dcterms:created>
  <dcterms:modified xsi:type="dcterms:W3CDTF">2012-03-02T12:12:22Z</dcterms:modified>
  <cp:category/>
  <cp:version/>
  <cp:contentType/>
  <cp:contentStatus/>
</cp:coreProperties>
</file>